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2420" windowHeight="3660" activeTab="2"/>
  </bookViews>
  <sheets>
    <sheet name="Budget Overview" sheetId="3" r:id="rId1"/>
    <sheet name="FY 2014 Operating Budget" sheetId="1" r:id="rId2"/>
    <sheet name="Annual Meeting" sheetId="5" r:id="rId3"/>
    <sheet name="Planned Travel" sheetId="6" r:id="rId4"/>
  </sheets>
  <calcPr calcId="145621"/>
</workbook>
</file>

<file path=xl/calcChain.xml><?xml version="1.0" encoding="utf-8"?>
<calcChain xmlns="http://schemas.openxmlformats.org/spreadsheetml/2006/main">
  <c r="D10" i="3" l="1"/>
  <c r="C11" i="3"/>
  <c r="D22" i="3"/>
  <c r="D45" i="5" l="1"/>
  <c r="D11" i="3"/>
  <c r="C18" i="3"/>
  <c r="C22" i="3" s="1"/>
  <c r="C14" i="3"/>
  <c r="D34" i="6" l="1"/>
  <c r="D23" i="6"/>
  <c r="D12" i="6"/>
  <c r="F61" i="1"/>
  <c r="F52" i="1"/>
  <c r="F44" i="1"/>
  <c r="F37" i="1"/>
  <c r="F31" i="1"/>
  <c r="F19" i="1"/>
  <c r="C43" i="5"/>
  <c r="B43" i="5"/>
  <c r="B45" i="5" s="1"/>
  <c r="D38" i="5"/>
  <c r="D43" i="5" s="1"/>
  <c r="C27" i="5"/>
  <c r="C45" i="5" s="1"/>
  <c r="B27" i="5"/>
  <c r="D20" i="5"/>
  <c r="D12" i="5"/>
  <c r="D10" i="5"/>
  <c r="D8" i="5"/>
  <c r="D7" i="5"/>
  <c r="D27" i="5" s="1"/>
  <c r="F67" i="1" l="1"/>
  <c r="D56" i="1"/>
  <c r="D52" i="1"/>
  <c r="E52" i="1" l="1"/>
  <c r="E19" i="1"/>
  <c r="E56" i="1" l="1"/>
  <c r="E66" i="1"/>
  <c r="D61" i="1"/>
  <c r="E61" i="1"/>
  <c r="D44" i="1"/>
  <c r="E44" i="1"/>
  <c r="D37" i="1"/>
  <c r="E37" i="1"/>
  <c r="D31" i="1"/>
  <c r="E31" i="1"/>
  <c r="E67" i="1" l="1"/>
  <c r="D13" i="3" s="1"/>
  <c r="D16" i="3" s="1"/>
  <c r="D24" i="3" s="1"/>
  <c r="D26" i="3" s="1"/>
  <c r="D28" i="3" s="1"/>
  <c r="D19" i="1"/>
  <c r="D67" i="1" s="1"/>
  <c r="C13" i="3" s="1"/>
  <c r="C16" i="3" s="1"/>
  <c r="C24" i="3" s="1"/>
  <c r="C26" i="3" s="1"/>
  <c r="C28" i="3" s="1"/>
</calcChain>
</file>

<file path=xl/comments1.xml><?xml version="1.0" encoding="utf-8"?>
<comments xmlns="http://schemas.openxmlformats.org/spreadsheetml/2006/main">
  <authors>
    <author>Anthony Siniscal</author>
    <author>Anthony C Siniscal</author>
  </authors>
  <commentList>
    <comment ref="C15" authorId="0">
      <text>
        <r>
          <rPr>
            <b/>
            <sz val="9"/>
            <color indexed="81"/>
            <rFont val="Helvetica Neue"/>
          </rPr>
          <t>Anthony Siniscal:</t>
        </r>
        <r>
          <rPr>
            <sz val="9"/>
            <color indexed="81"/>
            <rFont val="Helvetica Neue"/>
          </rPr>
          <t xml:space="preserve">
Loan to AFS Planning Committee</t>
        </r>
      </text>
    </comment>
    <comment ref="C20" authorId="1">
      <text>
        <r>
          <rPr>
            <b/>
            <sz val="9"/>
            <color indexed="81"/>
            <rFont val="Tahoma"/>
            <charset val="1"/>
          </rPr>
          <t>Anthony C Siniscal:</t>
        </r>
        <r>
          <rPr>
            <sz val="9"/>
            <color indexed="81"/>
            <rFont val="Tahoma"/>
            <charset val="1"/>
          </rPr>
          <t xml:space="preserve">
NWFCC Funds</t>
        </r>
      </text>
    </comment>
  </commentList>
</comments>
</file>

<file path=xl/sharedStrings.xml><?xml version="1.0" encoding="utf-8"?>
<sst xmlns="http://schemas.openxmlformats.org/spreadsheetml/2006/main" count="180" uniqueCount="145">
  <si>
    <t>Oregon Chapter American Fisheries Society</t>
  </si>
  <si>
    <t>Planned FY14</t>
    <phoneticPr fontId="5" type="noConversion"/>
  </si>
  <si>
    <t>Work Plan Item</t>
  </si>
  <si>
    <t>Spent FY13</t>
  </si>
  <si>
    <t>Core Costs</t>
    <phoneticPr fontId="5" type="noConversion"/>
  </si>
  <si>
    <t>C.1</t>
    <phoneticPr fontId="5" type="noConversion"/>
  </si>
  <si>
    <t>Accountants - Tax preparation and OR Dept. Justic Filing (CT-12)</t>
    <phoneticPr fontId="5" type="noConversion"/>
  </si>
  <si>
    <t>C.2</t>
  </si>
  <si>
    <t>Mileage</t>
  </si>
  <si>
    <t>C.3</t>
  </si>
  <si>
    <t>Misc office expenses (copying, postage, fax…)</t>
  </si>
  <si>
    <t>C.4</t>
  </si>
  <si>
    <t>ExCom Spring Retreat</t>
    <phoneticPr fontId="5" type="noConversion"/>
  </si>
  <si>
    <t>C.5</t>
  </si>
  <si>
    <t>Excom Fall Retreat</t>
    <phoneticPr fontId="5" type="noConversion"/>
  </si>
  <si>
    <t>C.6</t>
  </si>
  <si>
    <t>C.7</t>
  </si>
  <si>
    <t>Supplies</t>
  </si>
  <si>
    <t>C.8</t>
  </si>
  <si>
    <t>Postbox Rental</t>
  </si>
  <si>
    <t>C.9</t>
  </si>
  <si>
    <t>C.11</t>
  </si>
  <si>
    <t>Insurance for Inside Events (via Parent Society)</t>
  </si>
  <si>
    <t>C.12</t>
  </si>
  <si>
    <t>Business registry</t>
  </si>
  <si>
    <t>Subtotal</t>
  </si>
  <si>
    <t>Goal 1 - Develop Programs…</t>
  </si>
  <si>
    <t>Expense for President or designee to WDAFS AM</t>
  </si>
  <si>
    <t>Expense for President or designee to Parent Society AM</t>
  </si>
  <si>
    <t>Expense for President or designee to WDAFS Mid-Year</t>
  </si>
  <si>
    <t>Sponsorship of non-ORAFS conferences and projects</t>
  </si>
  <si>
    <t>Sponsorship of  WDAFS and Parent Society Annual Meetings</t>
  </si>
  <si>
    <t>Support ExCom to attend other prof organization meetings</t>
  </si>
  <si>
    <t>Goal 2 - Advocate Policies…</t>
  </si>
  <si>
    <t xml:space="preserve">Legislative Liaison </t>
  </si>
  <si>
    <t>Ext. Dir. Mileage (legislative duties)</t>
  </si>
  <si>
    <t>Ext. Dir. Direct expenses (committee suport, testimony)</t>
  </si>
  <si>
    <t>Goal 3 - Increase Public Awareness…</t>
  </si>
  <si>
    <t>Aquatic education for K-12 schools</t>
  </si>
  <si>
    <t>Education material projects</t>
  </si>
  <si>
    <t>Support members to attend ExCom-selected events</t>
  </si>
  <si>
    <t>Plaques &amp; engraving for professional awards</t>
  </si>
  <si>
    <t>Four student scholarships (CC, BS, MS, PhD)</t>
  </si>
  <si>
    <t>NWFCC Scholarships</t>
  </si>
  <si>
    <t>Student subunit support</t>
  </si>
  <si>
    <t>Expenses to attend WDAFS student colloquium (or other meeting)</t>
  </si>
  <si>
    <t>Budget Total</t>
  </si>
  <si>
    <t xml:space="preserve"> </t>
  </si>
  <si>
    <t>Support for Fishies of Oregon Book</t>
  </si>
  <si>
    <t>Partipation Grant for K-12 schools</t>
  </si>
  <si>
    <t>Sponsor other organizations workshops/events</t>
  </si>
  <si>
    <t>Goal 7</t>
  </si>
  <si>
    <t>Fiscal Responsibility and Investments</t>
  </si>
  <si>
    <t>Expenses for Finacial Planner</t>
  </si>
  <si>
    <t>Goal 4 - Promote Development…Students</t>
  </si>
  <si>
    <t>Support attendance at 2014 WDAFS meeting</t>
  </si>
  <si>
    <t>Goal 6 - Maintain an Active…</t>
  </si>
  <si>
    <t>Goal 5 -  Support and Encourage Professionals</t>
  </si>
  <si>
    <t>AFS Certification scholarships</t>
  </si>
  <si>
    <t xml:space="preserve">Subtotal </t>
  </si>
  <si>
    <t>Draft Operating Budget for Fiscal Year 2014</t>
  </si>
  <si>
    <t>May 01, 2014 - April 30, 2015</t>
  </si>
  <si>
    <t>Website Domain/webhosting (every other year pay in 2015/16)</t>
  </si>
  <si>
    <t>Actual FY 2013/14 (05/01/13 to 04/30/14)</t>
    <phoneticPr fontId="7" type="noConversion"/>
  </si>
  <si>
    <t>Estimated 2014/2015</t>
    <phoneticPr fontId="7" type="noConversion"/>
  </si>
  <si>
    <t>Comments</t>
  </si>
  <si>
    <t>BEGINNING BALANCE</t>
  </si>
  <si>
    <t>Checking (Umpqua Bank) as of 5/01</t>
  </si>
  <si>
    <t>WD Investments as of 5/01</t>
  </si>
  <si>
    <t>Money Market</t>
  </si>
  <si>
    <t>Outstanding Funds Owed</t>
  </si>
  <si>
    <t>Total</t>
  </si>
  <si>
    <t>FISCAL YEAR EXPENSES</t>
  </si>
  <si>
    <t>Operating Budget</t>
  </si>
  <si>
    <t>Annual Meeting Expenses</t>
  </si>
  <si>
    <t>AFS 2015 Planning Comm. Loan</t>
  </si>
  <si>
    <t>FISCAL YEAR INCOME</t>
  </si>
  <si>
    <t>Annual Meeting</t>
  </si>
  <si>
    <t>Workshop or Symposia</t>
  </si>
  <si>
    <t>Other Income</t>
  </si>
  <si>
    <t>FISCAL YEAR NET INCOME / DEFICIT</t>
  </si>
  <si>
    <t>EXPECTED BALANCE AT END OF FISCAL YEAR</t>
  </si>
  <si>
    <t>MINIMUM INCOME / MAXIMUM DEFICIT GUIDELINE</t>
  </si>
  <si>
    <t>Guideline insures we have enough money on hand for 2 years of operating costs with no income</t>
  </si>
  <si>
    <t>Oregon Chapter American Fisheries Society
Financial Statement for Fiscal Year 2014
May 01, 2014 - April 30, 2015</t>
  </si>
  <si>
    <t>Annual Meeting Budget - 2014</t>
    <phoneticPr fontId="7" type="noConversion"/>
  </si>
  <si>
    <t>Hilton, Eugene, OR</t>
  </si>
  <si>
    <t>Expenses</t>
  </si>
  <si>
    <t xml:space="preserve"> 2013 Bend Meeting</t>
  </si>
  <si>
    <t>Venue</t>
  </si>
  <si>
    <t>Plenary Rooms</t>
  </si>
  <si>
    <t>Plenary Dinner</t>
  </si>
  <si>
    <t>Plenary Honorarium</t>
  </si>
  <si>
    <t>Student Rooms</t>
  </si>
  <si>
    <t>Miscellaneous ExCom Costs</t>
  </si>
  <si>
    <t>Supplies, Ballot/Badge Printing, Luncheons</t>
  </si>
  <si>
    <t>Plaques and Banners logos</t>
  </si>
  <si>
    <t>Bank Charges (Credit Card Trans)</t>
  </si>
  <si>
    <t>123Signup Charges</t>
    <phoneticPr fontId="7" type="noConversion"/>
  </si>
  <si>
    <t>Entertainment</t>
  </si>
  <si>
    <t>Imbibements</t>
  </si>
  <si>
    <t>T-Shirts</t>
  </si>
  <si>
    <t>Raffle Auction Items/Framing</t>
  </si>
  <si>
    <t>50th Ann. SWAG/Spawn. Run Shirts</t>
  </si>
  <si>
    <t>Program (Heather Stanley)</t>
  </si>
  <si>
    <t>Spawning Run Insurance/Permit</t>
    <phoneticPr fontId="7" type="noConversion"/>
  </si>
  <si>
    <t>Spawning Run Shirts</t>
  </si>
  <si>
    <t>Total Expenses</t>
  </si>
  <si>
    <t>Income</t>
  </si>
  <si>
    <t>General Registration</t>
  </si>
  <si>
    <t>Workshop Registration</t>
  </si>
  <si>
    <t>Vendor Registration</t>
  </si>
  <si>
    <t>Banquet Registration</t>
    <phoneticPr fontId="7" type="noConversion"/>
  </si>
  <si>
    <t>Texas Hold'em Registration</t>
  </si>
  <si>
    <t>Sponsorships</t>
    <phoneticPr fontId="7" type="noConversion"/>
  </si>
  <si>
    <t>Spawning Run</t>
    <phoneticPr fontId="7" type="noConversion"/>
  </si>
  <si>
    <t>Raffle Auction</t>
  </si>
  <si>
    <t>T-Shirt Sales/50th swag</t>
  </si>
  <si>
    <t>OSU Student Room Reimb.</t>
  </si>
  <si>
    <t>Total Income</t>
  </si>
  <si>
    <t>Total Profit</t>
    <phoneticPr fontId="7" type="noConversion"/>
  </si>
  <si>
    <r>
      <rPr>
        <b/>
        <sz val="11"/>
        <rFont val="Lucida Grande"/>
      </rPr>
      <t>2014</t>
    </r>
    <r>
      <rPr>
        <sz val="11"/>
        <rFont val="Lucida Grande"/>
      </rPr>
      <t xml:space="preserve"> </t>
    </r>
    <r>
      <rPr>
        <b/>
        <sz val="11"/>
        <rFont val="Lucida Grande"/>
      </rPr>
      <t>Eugene Meeting</t>
    </r>
    <r>
      <rPr>
        <sz val="11"/>
        <rFont val="Lucida Grande"/>
      </rPr>
      <t xml:space="preserve"> (Estimate)</t>
    </r>
  </si>
  <si>
    <r>
      <rPr>
        <b/>
        <sz val="11"/>
        <rFont val="Lucida Grande"/>
      </rPr>
      <t>2014</t>
    </r>
    <r>
      <rPr>
        <sz val="11"/>
        <rFont val="Lucida Grande"/>
      </rPr>
      <t xml:space="preserve"> </t>
    </r>
    <r>
      <rPr>
        <b/>
        <sz val="11"/>
        <rFont val="Lucida Grande"/>
      </rPr>
      <t>Eugene Meeting</t>
    </r>
    <r>
      <rPr>
        <sz val="11"/>
        <rFont val="Lucida Grande"/>
      </rPr>
      <t xml:space="preserve"> (Near Final)</t>
    </r>
  </si>
  <si>
    <r>
      <rPr>
        <b/>
        <sz val="11"/>
        <rFont val="Lucida Grande"/>
      </rPr>
      <t>2014</t>
    </r>
    <r>
      <rPr>
        <sz val="11"/>
        <rFont val="Lucida Grande"/>
      </rPr>
      <t xml:space="preserve"> </t>
    </r>
    <r>
      <rPr>
        <b/>
        <sz val="11"/>
        <rFont val="Lucida Grande"/>
      </rPr>
      <t>Est Eugene Meeting</t>
    </r>
    <r>
      <rPr>
        <sz val="11"/>
        <rFont val="Lucida Grande"/>
      </rPr>
      <t xml:space="preserve"> </t>
    </r>
  </si>
  <si>
    <t>Spent FY14</t>
  </si>
  <si>
    <t>Planned Travel Expense Breakdown - Fiscal Year 2014</t>
  </si>
  <si>
    <t>Parent Society Meeting - Quebec City, Quebec, Canada,  Aug 17 21, 2014</t>
    <phoneticPr fontId="7" type="noConversion"/>
  </si>
  <si>
    <t>GSA Rate</t>
  </si>
  <si>
    <t>Days/Nights</t>
  </si>
  <si>
    <t>Meeting Registration</t>
  </si>
  <si>
    <t>Airfare</t>
  </si>
  <si>
    <t>Hotel</t>
  </si>
  <si>
    <t>Meals</t>
  </si>
  <si>
    <t>Car Rental</t>
  </si>
  <si>
    <t>Outstanding income Anticipated</t>
  </si>
  <si>
    <t>Delay in Posting of AM Venue payment plus Spring Retreat expenses</t>
  </si>
  <si>
    <r>
      <rPr>
        <b/>
        <sz val="11"/>
        <rFont val="Lucida Grande"/>
      </rPr>
      <t>2014</t>
    </r>
    <r>
      <rPr>
        <sz val="11"/>
        <rFont val="Lucida Grande"/>
      </rPr>
      <t xml:space="preserve"> </t>
    </r>
    <r>
      <rPr>
        <b/>
        <sz val="11"/>
        <rFont val="Lucida Grande"/>
      </rPr>
      <t>Eugene Meeting</t>
    </r>
    <r>
      <rPr>
        <sz val="11"/>
        <rFont val="Lucida Grande"/>
      </rPr>
      <t xml:space="preserve"> (Final)</t>
    </r>
  </si>
  <si>
    <t>Dues</t>
  </si>
  <si>
    <t>External Committee retreat?</t>
  </si>
  <si>
    <t>Host ORAFS sponsored workshop/event H:W Symposium</t>
  </si>
  <si>
    <t>Western Division Mid-Year Meeting- Jackson Hole Wyoming - 2014</t>
  </si>
  <si>
    <t>na</t>
  </si>
  <si>
    <t>We will not be having an annual meeting in 2014, this tab is N/A</t>
  </si>
  <si>
    <t xml:space="preserve">Western Division Meeting - No Western Division Meeting in 2015 it is being held inconjunction with National Meeting </t>
  </si>
  <si>
    <t>Carl Bond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</si>
</sst>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_-;_-&quot;$&quot;* \(#,##0\)_-;_-&quot;$&quot;* &quot;-&quot;??;_-@_-"/>
    <numFmt numFmtId="165" formatCode="#,##0.0"/>
    <numFmt numFmtId="166" formatCode="_(&quot;$&quot;* #,##0_);_(&quot;$&quot;* \(#,##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1"/>
      <name val="Lucida Grande"/>
    </font>
    <font>
      <b/>
      <sz val="12"/>
      <name val="Lucida Grande"/>
    </font>
    <font>
      <sz val="12"/>
      <name val="Lucida Grande"/>
    </font>
    <font>
      <sz val="11"/>
      <name val="Lucida Grande"/>
    </font>
    <font>
      <b/>
      <sz val="11"/>
      <name val="Lucida Grande"/>
    </font>
    <font>
      <b/>
      <sz val="18"/>
      <color theme="3"/>
      <name val="Cambria"/>
      <family val="2"/>
      <scheme val="major"/>
    </font>
    <font>
      <sz val="11"/>
      <color indexed="8"/>
      <name val="Helvetica Neue"/>
    </font>
    <font>
      <sz val="11"/>
      <color indexed="9"/>
      <name val="Helvetica Neue"/>
    </font>
    <font>
      <b/>
      <sz val="9"/>
      <color indexed="81"/>
      <name val="Helvetica Neue"/>
    </font>
    <font>
      <sz val="9"/>
      <color indexed="81"/>
      <name val="Helvetica Neue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Palatino"/>
    </font>
    <font>
      <sz val="14"/>
      <name val="Palatino"/>
    </font>
    <font>
      <i/>
      <sz val="14"/>
      <name val="Palatino"/>
    </font>
    <font>
      <sz val="11"/>
      <name val="Calibri"/>
      <family val="2"/>
      <scheme val="minor"/>
    </font>
    <font>
      <sz val="12"/>
      <color theme="1"/>
      <name val="Lucida Grande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Protection="0">
      <alignment vertical="top"/>
    </xf>
    <xf numFmtId="44" fontId="9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2" fillId="0" borderId="0" xfId="0" applyNumberFormat="1" applyFont="1" applyFill="1" applyAlignment="1"/>
    <xf numFmtId="164" fontId="3" fillId="3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>
      <alignment vertical="top" wrapText="1"/>
    </xf>
    <xf numFmtId="3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right" wrapText="1"/>
    </xf>
    <xf numFmtId="0" fontId="14" fillId="0" borderId="0" xfId="0" applyNumberFormat="1" applyFont="1" applyFill="1" applyBorder="1" applyAlignment="1">
      <alignment horizontal="right" wrapText="1"/>
    </xf>
    <xf numFmtId="0" fontId="16" fillId="0" borderId="0" xfId="0" applyNumberFormat="1" applyFont="1" applyFill="1" applyBorder="1" applyAlignment="1">
      <alignment horizontal="left" wrapText="1"/>
    </xf>
    <xf numFmtId="44" fontId="16" fillId="0" borderId="0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/>
    </xf>
    <xf numFmtId="166" fontId="5" fillId="0" borderId="1" xfId="3" applyNumberFormat="1" applyFont="1" applyFill="1" applyBorder="1" applyAlignment="1"/>
    <xf numFmtId="44" fontId="5" fillId="0" borderId="0" xfId="3" applyFont="1" applyFill="1" applyBorder="1" applyAlignment="1"/>
    <xf numFmtId="166" fontId="5" fillId="0" borderId="0" xfId="3" applyNumberFormat="1" applyFont="1" applyFill="1" applyBorder="1" applyAlignment="1"/>
    <xf numFmtId="166" fontId="6" fillId="0" borderId="0" xfId="3" applyNumberFormat="1" applyFont="1" applyFill="1" applyBorder="1" applyAlignment="1"/>
    <xf numFmtId="164" fontId="5" fillId="0" borderId="1" xfId="0" applyNumberFormat="1" applyFont="1" applyFill="1" applyBorder="1" applyAlignment="1"/>
    <xf numFmtId="166" fontId="5" fillId="0" borderId="1" xfId="3" applyNumberFormat="1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vertical="center"/>
    </xf>
    <xf numFmtId="166" fontId="17" fillId="0" borderId="1" xfId="3" applyNumberFormat="1" applyFont="1" applyFill="1" applyBorder="1" applyAlignment="1">
      <alignment vertical="center"/>
    </xf>
    <xf numFmtId="44" fontId="17" fillId="0" borderId="0" xfId="3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/>
    <xf numFmtId="0" fontId="6" fillId="4" borderId="2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/>
    <xf numFmtId="164" fontId="5" fillId="4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/>
    <xf numFmtId="0" fontId="6" fillId="6" borderId="0" xfId="0" applyNumberFormat="1" applyFont="1" applyFill="1" applyBorder="1" applyAlignment="1">
      <alignment horizontal="center"/>
    </xf>
    <xf numFmtId="0" fontId="5" fillId="6" borderId="2" xfId="0" applyNumberFormat="1" applyFont="1" applyFill="1" applyBorder="1" applyAlignment="1"/>
    <xf numFmtId="0" fontId="6" fillId="6" borderId="2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>
      <alignment horizontal="right"/>
    </xf>
    <xf numFmtId="0" fontId="5" fillId="6" borderId="0" xfId="0" applyNumberFormat="1" applyFont="1" applyFill="1" applyBorder="1" applyAlignment="1"/>
    <xf numFmtId="164" fontId="5" fillId="6" borderId="0" xfId="0" applyNumberFormat="1" applyFont="1" applyFill="1" applyBorder="1" applyAlignment="1">
      <alignment horizontal="center"/>
    </xf>
    <xf numFmtId="0" fontId="5" fillId="6" borderId="0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/>
    <xf numFmtId="0" fontId="6" fillId="5" borderId="0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/>
    <xf numFmtId="0" fontId="6" fillId="5" borderId="2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right"/>
    </xf>
    <xf numFmtId="0" fontId="5" fillId="5" borderId="0" xfId="0" applyNumberFormat="1" applyFont="1" applyFill="1" applyBorder="1" applyAlignment="1"/>
    <xf numFmtId="164" fontId="5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 wrapText="1"/>
    </xf>
    <xf numFmtId="166" fontId="4" fillId="3" borderId="0" xfId="1" applyNumberFormat="1" applyFont="1" applyFill="1" applyBorder="1" applyAlignment="1"/>
    <xf numFmtId="166" fontId="3" fillId="2" borderId="0" xfId="1" applyNumberFormat="1" applyFont="1" applyFill="1" applyBorder="1" applyAlignment="1"/>
    <xf numFmtId="166" fontId="4" fillId="0" borderId="0" xfId="1" applyNumberFormat="1" applyFont="1" applyFill="1" applyBorder="1" applyAlignment="1"/>
    <xf numFmtId="166" fontId="3" fillId="3" borderId="0" xfId="1" applyNumberFormat="1" applyFont="1" applyFill="1" applyBorder="1" applyAlignment="1"/>
    <xf numFmtId="0" fontId="18" fillId="0" borderId="0" xfId="0" applyFont="1"/>
    <xf numFmtId="0" fontId="2" fillId="0" borderId="0" xfId="0" applyNumberFormat="1" applyFont="1" applyAlignment="1"/>
    <xf numFmtId="164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44" fontId="3" fillId="0" borderId="0" xfId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/>
    <xf numFmtId="44" fontId="3" fillId="6" borderId="0" xfId="1" applyFont="1" applyFill="1" applyBorder="1" applyAlignment="1">
      <alignment horizontal="center" wrapText="1"/>
    </xf>
    <xf numFmtId="0" fontId="4" fillId="0" borderId="0" xfId="0" applyNumberFormat="1" applyFont="1" applyFill="1" applyAlignment="1"/>
    <xf numFmtId="49" fontId="4" fillId="0" borderId="0" xfId="0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center"/>
    </xf>
    <xf numFmtId="166" fontId="4" fillId="6" borderId="0" xfId="1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/>
    <xf numFmtId="164" fontId="18" fillId="0" borderId="0" xfId="0" applyNumberFormat="1" applyFont="1"/>
    <xf numFmtId="3" fontId="3" fillId="0" borderId="0" xfId="0" applyNumberFormat="1" applyFont="1" applyFill="1" applyBorder="1" applyAlignment="1">
      <alignment horizontal="right"/>
    </xf>
    <xf numFmtId="166" fontId="4" fillId="6" borderId="0" xfId="1" applyNumberFormat="1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/>
    <xf numFmtId="166" fontId="3" fillId="6" borderId="0" xfId="1" applyNumberFormat="1" applyFont="1" applyFill="1" applyBorder="1" applyAlignment="1"/>
    <xf numFmtId="166" fontId="15" fillId="7" borderId="0" xfId="1" applyNumberFormat="1" applyFont="1" applyFill="1" applyBorder="1" applyAlignment="1">
      <alignment wrapText="1"/>
    </xf>
    <xf numFmtId="166" fontId="15" fillId="0" borderId="0" xfId="1" applyNumberFormat="1" applyFont="1" applyFill="1" applyBorder="1" applyAlignment="1">
      <alignment wrapText="1"/>
    </xf>
    <xf numFmtId="166" fontId="15" fillId="7" borderId="0" xfId="1" applyNumberFormat="1" applyFont="1" applyFill="1" applyBorder="1" applyAlignment="1">
      <alignment horizontal="left" wrapText="1"/>
    </xf>
    <xf numFmtId="166" fontId="15" fillId="0" borderId="0" xfId="1" applyNumberFormat="1" applyFont="1" applyFill="1" applyBorder="1" applyAlignment="1">
      <alignment horizontal="right" wrapText="1"/>
    </xf>
    <xf numFmtId="0" fontId="15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/>
    </xf>
    <xf numFmtId="164" fontId="3" fillId="6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5" fillId="8" borderId="0" xfId="0" applyNumberFormat="1" applyFont="1" applyFill="1" applyBorder="1" applyAlignment="1"/>
    <xf numFmtId="0" fontId="6" fillId="9" borderId="0" xfId="0" applyNumberFormat="1" applyFont="1" applyFill="1" applyBorder="1" applyAlignment="1">
      <alignment horizontal="center" wrapText="1"/>
    </xf>
    <xf numFmtId="0" fontId="5" fillId="9" borderId="0" xfId="0" applyNumberFormat="1" applyFont="1" applyFill="1" applyBorder="1" applyAlignment="1">
      <alignment wrapText="1"/>
    </xf>
    <xf numFmtId="0" fontId="5" fillId="9" borderId="1" xfId="0" applyNumberFormat="1" applyFont="1" applyFill="1" applyBorder="1" applyAlignment="1">
      <alignment horizontal="left"/>
    </xf>
    <xf numFmtId="166" fontId="5" fillId="9" borderId="1" xfId="3" applyNumberFormat="1" applyFont="1" applyFill="1" applyBorder="1" applyAlignmen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E16" sqref="E16"/>
    </sheetView>
  </sheetViews>
  <sheetFormatPr defaultColWidth="11.6640625" defaultRowHeight="18"/>
  <cols>
    <col min="1" max="1" width="9.33203125" style="17" customWidth="1"/>
    <col min="2" max="2" width="47.109375" style="17" bestFit="1" customWidth="1"/>
    <col min="3" max="3" width="29" style="17" customWidth="1"/>
    <col min="4" max="4" width="26.44140625" style="17" customWidth="1"/>
    <col min="5" max="5" width="36.109375" style="17" customWidth="1"/>
    <col min="6" max="6" width="21.88671875" style="17" bestFit="1" customWidth="1"/>
    <col min="7" max="7" width="68.5546875" style="17" bestFit="1" customWidth="1"/>
    <col min="8" max="12" width="10.44140625" style="17" customWidth="1"/>
    <col min="13" max="256" width="11.6640625" style="17"/>
    <col min="257" max="257" width="9.33203125" style="17" customWidth="1"/>
    <col min="258" max="258" width="47.109375" style="17" bestFit="1" customWidth="1"/>
    <col min="259" max="259" width="18.6640625" style="17" bestFit="1" customWidth="1"/>
    <col min="260" max="260" width="23" style="17" bestFit="1" customWidth="1"/>
    <col min="261" max="261" width="28.6640625" style="17" bestFit="1" customWidth="1"/>
    <col min="262" max="262" width="21.88671875" style="17" bestFit="1" customWidth="1"/>
    <col min="263" max="263" width="68.5546875" style="17" bestFit="1" customWidth="1"/>
    <col min="264" max="268" width="10.44140625" style="17" customWidth="1"/>
    <col min="269" max="512" width="11.6640625" style="17"/>
    <col min="513" max="513" width="9.33203125" style="17" customWidth="1"/>
    <col min="514" max="514" width="47.109375" style="17" bestFit="1" customWidth="1"/>
    <col min="515" max="515" width="18.6640625" style="17" bestFit="1" customWidth="1"/>
    <col min="516" max="516" width="23" style="17" bestFit="1" customWidth="1"/>
    <col min="517" max="517" width="28.6640625" style="17" bestFit="1" customWidth="1"/>
    <col min="518" max="518" width="21.88671875" style="17" bestFit="1" customWidth="1"/>
    <col min="519" max="519" width="68.5546875" style="17" bestFit="1" customWidth="1"/>
    <col min="520" max="524" width="10.44140625" style="17" customWidth="1"/>
    <col min="525" max="768" width="11.6640625" style="17"/>
    <col min="769" max="769" width="9.33203125" style="17" customWidth="1"/>
    <col min="770" max="770" width="47.109375" style="17" bestFit="1" customWidth="1"/>
    <col min="771" max="771" width="18.6640625" style="17" bestFit="1" customWidth="1"/>
    <col min="772" max="772" width="23" style="17" bestFit="1" customWidth="1"/>
    <col min="773" max="773" width="28.6640625" style="17" bestFit="1" customWidth="1"/>
    <col min="774" max="774" width="21.88671875" style="17" bestFit="1" customWidth="1"/>
    <col min="775" max="775" width="68.5546875" style="17" bestFit="1" customWidth="1"/>
    <col min="776" max="780" width="10.44140625" style="17" customWidth="1"/>
    <col min="781" max="1024" width="11.6640625" style="17"/>
    <col min="1025" max="1025" width="9.33203125" style="17" customWidth="1"/>
    <col min="1026" max="1026" width="47.109375" style="17" bestFit="1" customWidth="1"/>
    <col min="1027" max="1027" width="18.6640625" style="17" bestFit="1" customWidth="1"/>
    <col min="1028" max="1028" width="23" style="17" bestFit="1" customWidth="1"/>
    <col min="1029" max="1029" width="28.6640625" style="17" bestFit="1" customWidth="1"/>
    <col min="1030" max="1030" width="21.88671875" style="17" bestFit="1" customWidth="1"/>
    <col min="1031" max="1031" width="68.5546875" style="17" bestFit="1" customWidth="1"/>
    <col min="1032" max="1036" width="10.44140625" style="17" customWidth="1"/>
    <col min="1037" max="1280" width="11.6640625" style="17"/>
    <col min="1281" max="1281" width="9.33203125" style="17" customWidth="1"/>
    <col min="1282" max="1282" width="47.109375" style="17" bestFit="1" customWidth="1"/>
    <col min="1283" max="1283" width="18.6640625" style="17" bestFit="1" customWidth="1"/>
    <col min="1284" max="1284" width="23" style="17" bestFit="1" customWidth="1"/>
    <col min="1285" max="1285" width="28.6640625" style="17" bestFit="1" customWidth="1"/>
    <col min="1286" max="1286" width="21.88671875" style="17" bestFit="1" customWidth="1"/>
    <col min="1287" max="1287" width="68.5546875" style="17" bestFit="1" customWidth="1"/>
    <col min="1288" max="1292" width="10.44140625" style="17" customWidth="1"/>
    <col min="1293" max="1536" width="11.6640625" style="17"/>
    <col min="1537" max="1537" width="9.33203125" style="17" customWidth="1"/>
    <col min="1538" max="1538" width="47.109375" style="17" bestFit="1" customWidth="1"/>
    <col min="1539" max="1539" width="18.6640625" style="17" bestFit="1" customWidth="1"/>
    <col min="1540" max="1540" width="23" style="17" bestFit="1" customWidth="1"/>
    <col min="1541" max="1541" width="28.6640625" style="17" bestFit="1" customWidth="1"/>
    <col min="1542" max="1542" width="21.88671875" style="17" bestFit="1" customWidth="1"/>
    <col min="1543" max="1543" width="68.5546875" style="17" bestFit="1" customWidth="1"/>
    <col min="1544" max="1548" width="10.44140625" style="17" customWidth="1"/>
    <col min="1549" max="1792" width="11.6640625" style="17"/>
    <col min="1793" max="1793" width="9.33203125" style="17" customWidth="1"/>
    <col min="1794" max="1794" width="47.109375" style="17" bestFit="1" customWidth="1"/>
    <col min="1795" max="1795" width="18.6640625" style="17" bestFit="1" customWidth="1"/>
    <col min="1796" max="1796" width="23" style="17" bestFit="1" customWidth="1"/>
    <col min="1797" max="1797" width="28.6640625" style="17" bestFit="1" customWidth="1"/>
    <col min="1798" max="1798" width="21.88671875" style="17" bestFit="1" customWidth="1"/>
    <col min="1799" max="1799" width="68.5546875" style="17" bestFit="1" customWidth="1"/>
    <col min="1800" max="1804" width="10.44140625" style="17" customWidth="1"/>
    <col min="1805" max="2048" width="11.6640625" style="17"/>
    <col min="2049" max="2049" width="9.33203125" style="17" customWidth="1"/>
    <col min="2050" max="2050" width="47.109375" style="17" bestFit="1" customWidth="1"/>
    <col min="2051" max="2051" width="18.6640625" style="17" bestFit="1" customWidth="1"/>
    <col min="2052" max="2052" width="23" style="17" bestFit="1" customWidth="1"/>
    <col min="2053" max="2053" width="28.6640625" style="17" bestFit="1" customWidth="1"/>
    <col min="2054" max="2054" width="21.88671875" style="17" bestFit="1" customWidth="1"/>
    <col min="2055" max="2055" width="68.5546875" style="17" bestFit="1" customWidth="1"/>
    <col min="2056" max="2060" width="10.44140625" style="17" customWidth="1"/>
    <col min="2061" max="2304" width="11.6640625" style="17"/>
    <col min="2305" max="2305" width="9.33203125" style="17" customWidth="1"/>
    <col min="2306" max="2306" width="47.109375" style="17" bestFit="1" customWidth="1"/>
    <col min="2307" max="2307" width="18.6640625" style="17" bestFit="1" customWidth="1"/>
    <col min="2308" max="2308" width="23" style="17" bestFit="1" customWidth="1"/>
    <col min="2309" max="2309" width="28.6640625" style="17" bestFit="1" customWidth="1"/>
    <col min="2310" max="2310" width="21.88671875" style="17" bestFit="1" customWidth="1"/>
    <col min="2311" max="2311" width="68.5546875" style="17" bestFit="1" customWidth="1"/>
    <col min="2312" max="2316" width="10.44140625" style="17" customWidth="1"/>
    <col min="2317" max="2560" width="11.6640625" style="17"/>
    <col min="2561" max="2561" width="9.33203125" style="17" customWidth="1"/>
    <col min="2562" max="2562" width="47.109375" style="17" bestFit="1" customWidth="1"/>
    <col min="2563" max="2563" width="18.6640625" style="17" bestFit="1" customWidth="1"/>
    <col min="2564" max="2564" width="23" style="17" bestFit="1" customWidth="1"/>
    <col min="2565" max="2565" width="28.6640625" style="17" bestFit="1" customWidth="1"/>
    <col min="2566" max="2566" width="21.88671875" style="17" bestFit="1" customWidth="1"/>
    <col min="2567" max="2567" width="68.5546875" style="17" bestFit="1" customWidth="1"/>
    <col min="2568" max="2572" width="10.44140625" style="17" customWidth="1"/>
    <col min="2573" max="2816" width="11.6640625" style="17"/>
    <col min="2817" max="2817" width="9.33203125" style="17" customWidth="1"/>
    <col min="2818" max="2818" width="47.109375" style="17" bestFit="1" customWidth="1"/>
    <col min="2819" max="2819" width="18.6640625" style="17" bestFit="1" customWidth="1"/>
    <col min="2820" max="2820" width="23" style="17" bestFit="1" customWidth="1"/>
    <col min="2821" max="2821" width="28.6640625" style="17" bestFit="1" customWidth="1"/>
    <col min="2822" max="2822" width="21.88671875" style="17" bestFit="1" customWidth="1"/>
    <col min="2823" max="2823" width="68.5546875" style="17" bestFit="1" customWidth="1"/>
    <col min="2824" max="2828" width="10.44140625" style="17" customWidth="1"/>
    <col min="2829" max="3072" width="11.6640625" style="17"/>
    <col min="3073" max="3073" width="9.33203125" style="17" customWidth="1"/>
    <col min="3074" max="3074" width="47.109375" style="17" bestFit="1" customWidth="1"/>
    <col min="3075" max="3075" width="18.6640625" style="17" bestFit="1" customWidth="1"/>
    <col min="3076" max="3076" width="23" style="17" bestFit="1" customWidth="1"/>
    <col min="3077" max="3077" width="28.6640625" style="17" bestFit="1" customWidth="1"/>
    <col min="3078" max="3078" width="21.88671875" style="17" bestFit="1" customWidth="1"/>
    <col min="3079" max="3079" width="68.5546875" style="17" bestFit="1" customWidth="1"/>
    <col min="3080" max="3084" width="10.44140625" style="17" customWidth="1"/>
    <col min="3085" max="3328" width="11.6640625" style="17"/>
    <col min="3329" max="3329" width="9.33203125" style="17" customWidth="1"/>
    <col min="3330" max="3330" width="47.109375" style="17" bestFit="1" customWidth="1"/>
    <col min="3331" max="3331" width="18.6640625" style="17" bestFit="1" customWidth="1"/>
    <col min="3332" max="3332" width="23" style="17" bestFit="1" customWidth="1"/>
    <col min="3333" max="3333" width="28.6640625" style="17" bestFit="1" customWidth="1"/>
    <col min="3334" max="3334" width="21.88671875" style="17" bestFit="1" customWidth="1"/>
    <col min="3335" max="3335" width="68.5546875" style="17" bestFit="1" customWidth="1"/>
    <col min="3336" max="3340" width="10.44140625" style="17" customWidth="1"/>
    <col min="3341" max="3584" width="11.6640625" style="17"/>
    <col min="3585" max="3585" width="9.33203125" style="17" customWidth="1"/>
    <col min="3586" max="3586" width="47.109375" style="17" bestFit="1" customWidth="1"/>
    <col min="3587" max="3587" width="18.6640625" style="17" bestFit="1" customWidth="1"/>
    <col min="3588" max="3588" width="23" style="17" bestFit="1" customWidth="1"/>
    <col min="3589" max="3589" width="28.6640625" style="17" bestFit="1" customWidth="1"/>
    <col min="3590" max="3590" width="21.88671875" style="17" bestFit="1" customWidth="1"/>
    <col min="3591" max="3591" width="68.5546875" style="17" bestFit="1" customWidth="1"/>
    <col min="3592" max="3596" width="10.44140625" style="17" customWidth="1"/>
    <col min="3597" max="3840" width="11.6640625" style="17"/>
    <col min="3841" max="3841" width="9.33203125" style="17" customWidth="1"/>
    <col min="3842" max="3842" width="47.109375" style="17" bestFit="1" customWidth="1"/>
    <col min="3843" max="3843" width="18.6640625" style="17" bestFit="1" customWidth="1"/>
    <col min="3844" max="3844" width="23" style="17" bestFit="1" customWidth="1"/>
    <col min="3845" max="3845" width="28.6640625" style="17" bestFit="1" customWidth="1"/>
    <col min="3846" max="3846" width="21.88671875" style="17" bestFit="1" customWidth="1"/>
    <col min="3847" max="3847" width="68.5546875" style="17" bestFit="1" customWidth="1"/>
    <col min="3848" max="3852" width="10.44140625" style="17" customWidth="1"/>
    <col min="3853" max="4096" width="11.6640625" style="17"/>
    <col min="4097" max="4097" width="9.33203125" style="17" customWidth="1"/>
    <col min="4098" max="4098" width="47.109375" style="17" bestFit="1" customWidth="1"/>
    <col min="4099" max="4099" width="18.6640625" style="17" bestFit="1" customWidth="1"/>
    <col min="4100" max="4100" width="23" style="17" bestFit="1" customWidth="1"/>
    <col min="4101" max="4101" width="28.6640625" style="17" bestFit="1" customWidth="1"/>
    <col min="4102" max="4102" width="21.88671875" style="17" bestFit="1" customWidth="1"/>
    <col min="4103" max="4103" width="68.5546875" style="17" bestFit="1" customWidth="1"/>
    <col min="4104" max="4108" width="10.44140625" style="17" customWidth="1"/>
    <col min="4109" max="4352" width="11.6640625" style="17"/>
    <col min="4353" max="4353" width="9.33203125" style="17" customWidth="1"/>
    <col min="4354" max="4354" width="47.109375" style="17" bestFit="1" customWidth="1"/>
    <col min="4355" max="4355" width="18.6640625" style="17" bestFit="1" customWidth="1"/>
    <col min="4356" max="4356" width="23" style="17" bestFit="1" customWidth="1"/>
    <col min="4357" max="4357" width="28.6640625" style="17" bestFit="1" customWidth="1"/>
    <col min="4358" max="4358" width="21.88671875" style="17" bestFit="1" customWidth="1"/>
    <col min="4359" max="4359" width="68.5546875" style="17" bestFit="1" customWidth="1"/>
    <col min="4360" max="4364" width="10.44140625" style="17" customWidth="1"/>
    <col min="4365" max="4608" width="11.6640625" style="17"/>
    <col min="4609" max="4609" width="9.33203125" style="17" customWidth="1"/>
    <col min="4610" max="4610" width="47.109375" style="17" bestFit="1" customWidth="1"/>
    <col min="4611" max="4611" width="18.6640625" style="17" bestFit="1" customWidth="1"/>
    <col min="4612" max="4612" width="23" style="17" bestFit="1" customWidth="1"/>
    <col min="4613" max="4613" width="28.6640625" style="17" bestFit="1" customWidth="1"/>
    <col min="4614" max="4614" width="21.88671875" style="17" bestFit="1" customWidth="1"/>
    <col min="4615" max="4615" width="68.5546875" style="17" bestFit="1" customWidth="1"/>
    <col min="4616" max="4620" width="10.44140625" style="17" customWidth="1"/>
    <col min="4621" max="4864" width="11.6640625" style="17"/>
    <col min="4865" max="4865" width="9.33203125" style="17" customWidth="1"/>
    <col min="4866" max="4866" width="47.109375" style="17" bestFit="1" customWidth="1"/>
    <col min="4867" max="4867" width="18.6640625" style="17" bestFit="1" customWidth="1"/>
    <col min="4868" max="4868" width="23" style="17" bestFit="1" customWidth="1"/>
    <col min="4869" max="4869" width="28.6640625" style="17" bestFit="1" customWidth="1"/>
    <col min="4870" max="4870" width="21.88671875" style="17" bestFit="1" customWidth="1"/>
    <col min="4871" max="4871" width="68.5546875" style="17" bestFit="1" customWidth="1"/>
    <col min="4872" max="4876" width="10.44140625" style="17" customWidth="1"/>
    <col min="4877" max="5120" width="11.6640625" style="17"/>
    <col min="5121" max="5121" width="9.33203125" style="17" customWidth="1"/>
    <col min="5122" max="5122" width="47.109375" style="17" bestFit="1" customWidth="1"/>
    <col min="5123" max="5123" width="18.6640625" style="17" bestFit="1" customWidth="1"/>
    <col min="5124" max="5124" width="23" style="17" bestFit="1" customWidth="1"/>
    <col min="5125" max="5125" width="28.6640625" style="17" bestFit="1" customWidth="1"/>
    <col min="5126" max="5126" width="21.88671875" style="17" bestFit="1" customWidth="1"/>
    <col min="5127" max="5127" width="68.5546875" style="17" bestFit="1" customWidth="1"/>
    <col min="5128" max="5132" width="10.44140625" style="17" customWidth="1"/>
    <col min="5133" max="5376" width="11.6640625" style="17"/>
    <col min="5377" max="5377" width="9.33203125" style="17" customWidth="1"/>
    <col min="5378" max="5378" width="47.109375" style="17" bestFit="1" customWidth="1"/>
    <col min="5379" max="5379" width="18.6640625" style="17" bestFit="1" customWidth="1"/>
    <col min="5380" max="5380" width="23" style="17" bestFit="1" customWidth="1"/>
    <col min="5381" max="5381" width="28.6640625" style="17" bestFit="1" customWidth="1"/>
    <col min="5382" max="5382" width="21.88671875" style="17" bestFit="1" customWidth="1"/>
    <col min="5383" max="5383" width="68.5546875" style="17" bestFit="1" customWidth="1"/>
    <col min="5384" max="5388" width="10.44140625" style="17" customWidth="1"/>
    <col min="5389" max="5632" width="11.6640625" style="17"/>
    <col min="5633" max="5633" width="9.33203125" style="17" customWidth="1"/>
    <col min="5634" max="5634" width="47.109375" style="17" bestFit="1" customWidth="1"/>
    <col min="5635" max="5635" width="18.6640625" style="17" bestFit="1" customWidth="1"/>
    <col min="5636" max="5636" width="23" style="17" bestFit="1" customWidth="1"/>
    <col min="5637" max="5637" width="28.6640625" style="17" bestFit="1" customWidth="1"/>
    <col min="5638" max="5638" width="21.88671875" style="17" bestFit="1" customWidth="1"/>
    <col min="5639" max="5639" width="68.5546875" style="17" bestFit="1" customWidth="1"/>
    <col min="5640" max="5644" width="10.44140625" style="17" customWidth="1"/>
    <col min="5645" max="5888" width="11.6640625" style="17"/>
    <col min="5889" max="5889" width="9.33203125" style="17" customWidth="1"/>
    <col min="5890" max="5890" width="47.109375" style="17" bestFit="1" customWidth="1"/>
    <col min="5891" max="5891" width="18.6640625" style="17" bestFit="1" customWidth="1"/>
    <col min="5892" max="5892" width="23" style="17" bestFit="1" customWidth="1"/>
    <col min="5893" max="5893" width="28.6640625" style="17" bestFit="1" customWidth="1"/>
    <col min="5894" max="5894" width="21.88671875" style="17" bestFit="1" customWidth="1"/>
    <col min="5895" max="5895" width="68.5546875" style="17" bestFit="1" customWidth="1"/>
    <col min="5896" max="5900" width="10.44140625" style="17" customWidth="1"/>
    <col min="5901" max="6144" width="11.6640625" style="17"/>
    <col min="6145" max="6145" width="9.33203125" style="17" customWidth="1"/>
    <col min="6146" max="6146" width="47.109375" style="17" bestFit="1" customWidth="1"/>
    <col min="6147" max="6147" width="18.6640625" style="17" bestFit="1" customWidth="1"/>
    <col min="6148" max="6148" width="23" style="17" bestFit="1" customWidth="1"/>
    <col min="6149" max="6149" width="28.6640625" style="17" bestFit="1" customWidth="1"/>
    <col min="6150" max="6150" width="21.88671875" style="17" bestFit="1" customWidth="1"/>
    <col min="6151" max="6151" width="68.5546875" style="17" bestFit="1" customWidth="1"/>
    <col min="6152" max="6156" width="10.44140625" style="17" customWidth="1"/>
    <col min="6157" max="6400" width="11.6640625" style="17"/>
    <col min="6401" max="6401" width="9.33203125" style="17" customWidth="1"/>
    <col min="6402" max="6402" width="47.109375" style="17" bestFit="1" customWidth="1"/>
    <col min="6403" max="6403" width="18.6640625" style="17" bestFit="1" customWidth="1"/>
    <col min="6404" max="6404" width="23" style="17" bestFit="1" customWidth="1"/>
    <col min="6405" max="6405" width="28.6640625" style="17" bestFit="1" customWidth="1"/>
    <col min="6406" max="6406" width="21.88671875" style="17" bestFit="1" customWidth="1"/>
    <col min="6407" max="6407" width="68.5546875" style="17" bestFit="1" customWidth="1"/>
    <col min="6408" max="6412" width="10.44140625" style="17" customWidth="1"/>
    <col min="6413" max="6656" width="11.6640625" style="17"/>
    <col min="6657" max="6657" width="9.33203125" style="17" customWidth="1"/>
    <col min="6658" max="6658" width="47.109375" style="17" bestFit="1" customWidth="1"/>
    <col min="6659" max="6659" width="18.6640625" style="17" bestFit="1" customWidth="1"/>
    <col min="6660" max="6660" width="23" style="17" bestFit="1" customWidth="1"/>
    <col min="6661" max="6661" width="28.6640625" style="17" bestFit="1" customWidth="1"/>
    <col min="6662" max="6662" width="21.88671875" style="17" bestFit="1" customWidth="1"/>
    <col min="6663" max="6663" width="68.5546875" style="17" bestFit="1" customWidth="1"/>
    <col min="6664" max="6668" width="10.44140625" style="17" customWidth="1"/>
    <col min="6669" max="6912" width="11.6640625" style="17"/>
    <col min="6913" max="6913" width="9.33203125" style="17" customWidth="1"/>
    <col min="6914" max="6914" width="47.109375" style="17" bestFit="1" customWidth="1"/>
    <col min="6915" max="6915" width="18.6640625" style="17" bestFit="1" customWidth="1"/>
    <col min="6916" max="6916" width="23" style="17" bestFit="1" customWidth="1"/>
    <col min="6917" max="6917" width="28.6640625" style="17" bestFit="1" customWidth="1"/>
    <col min="6918" max="6918" width="21.88671875" style="17" bestFit="1" customWidth="1"/>
    <col min="6919" max="6919" width="68.5546875" style="17" bestFit="1" customWidth="1"/>
    <col min="6920" max="6924" width="10.44140625" style="17" customWidth="1"/>
    <col min="6925" max="7168" width="11.6640625" style="17"/>
    <col min="7169" max="7169" width="9.33203125" style="17" customWidth="1"/>
    <col min="7170" max="7170" width="47.109375" style="17" bestFit="1" customWidth="1"/>
    <col min="7171" max="7171" width="18.6640625" style="17" bestFit="1" customWidth="1"/>
    <col min="7172" max="7172" width="23" style="17" bestFit="1" customWidth="1"/>
    <col min="7173" max="7173" width="28.6640625" style="17" bestFit="1" customWidth="1"/>
    <col min="7174" max="7174" width="21.88671875" style="17" bestFit="1" customWidth="1"/>
    <col min="7175" max="7175" width="68.5546875" style="17" bestFit="1" customWidth="1"/>
    <col min="7176" max="7180" width="10.44140625" style="17" customWidth="1"/>
    <col min="7181" max="7424" width="11.6640625" style="17"/>
    <col min="7425" max="7425" width="9.33203125" style="17" customWidth="1"/>
    <col min="7426" max="7426" width="47.109375" style="17" bestFit="1" customWidth="1"/>
    <col min="7427" max="7427" width="18.6640625" style="17" bestFit="1" customWidth="1"/>
    <col min="7428" max="7428" width="23" style="17" bestFit="1" customWidth="1"/>
    <col min="7429" max="7429" width="28.6640625" style="17" bestFit="1" customWidth="1"/>
    <col min="7430" max="7430" width="21.88671875" style="17" bestFit="1" customWidth="1"/>
    <col min="7431" max="7431" width="68.5546875" style="17" bestFit="1" customWidth="1"/>
    <col min="7432" max="7436" width="10.44140625" style="17" customWidth="1"/>
    <col min="7437" max="7680" width="11.6640625" style="17"/>
    <col min="7681" max="7681" width="9.33203125" style="17" customWidth="1"/>
    <col min="7682" max="7682" width="47.109375" style="17" bestFit="1" customWidth="1"/>
    <col min="7683" max="7683" width="18.6640625" style="17" bestFit="1" customWidth="1"/>
    <col min="7684" max="7684" width="23" style="17" bestFit="1" customWidth="1"/>
    <col min="7685" max="7685" width="28.6640625" style="17" bestFit="1" customWidth="1"/>
    <col min="7686" max="7686" width="21.88671875" style="17" bestFit="1" customWidth="1"/>
    <col min="7687" max="7687" width="68.5546875" style="17" bestFit="1" customWidth="1"/>
    <col min="7688" max="7692" width="10.44140625" style="17" customWidth="1"/>
    <col min="7693" max="7936" width="11.6640625" style="17"/>
    <col min="7937" max="7937" width="9.33203125" style="17" customWidth="1"/>
    <col min="7938" max="7938" width="47.109375" style="17" bestFit="1" customWidth="1"/>
    <col min="7939" max="7939" width="18.6640625" style="17" bestFit="1" customWidth="1"/>
    <col min="7940" max="7940" width="23" style="17" bestFit="1" customWidth="1"/>
    <col min="7941" max="7941" width="28.6640625" style="17" bestFit="1" customWidth="1"/>
    <col min="7942" max="7942" width="21.88671875" style="17" bestFit="1" customWidth="1"/>
    <col min="7943" max="7943" width="68.5546875" style="17" bestFit="1" customWidth="1"/>
    <col min="7944" max="7948" width="10.44140625" style="17" customWidth="1"/>
    <col min="7949" max="8192" width="11.6640625" style="17"/>
    <col min="8193" max="8193" width="9.33203125" style="17" customWidth="1"/>
    <col min="8194" max="8194" width="47.109375" style="17" bestFit="1" customWidth="1"/>
    <col min="8195" max="8195" width="18.6640625" style="17" bestFit="1" customWidth="1"/>
    <col min="8196" max="8196" width="23" style="17" bestFit="1" customWidth="1"/>
    <col min="8197" max="8197" width="28.6640625" style="17" bestFit="1" customWidth="1"/>
    <col min="8198" max="8198" width="21.88671875" style="17" bestFit="1" customWidth="1"/>
    <col min="8199" max="8199" width="68.5546875" style="17" bestFit="1" customWidth="1"/>
    <col min="8200" max="8204" width="10.44140625" style="17" customWidth="1"/>
    <col min="8205" max="8448" width="11.6640625" style="17"/>
    <col min="8449" max="8449" width="9.33203125" style="17" customWidth="1"/>
    <col min="8450" max="8450" width="47.109375" style="17" bestFit="1" customWidth="1"/>
    <col min="8451" max="8451" width="18.6640625" style="17" bestFit="1" customWidth="1"/>
    <col min="8452" max="8452" width="23" style="17" bestFit="1" customWidth="1"/>
    <col min="8453" max="8453" width="28.6640625" style="17" bestFit="1" customWidth="1"/>
    <col min="8454" max="8454" width="21.88671875" style="17" bestFit="1" customWidth="1"/>
    <col min="8455" max="8455" width="68.5546875" style="17" bestFit="1" customWidth="1"/>
    <col min="8456" max="8460" width="10.44140625" style="17" customWidth="1"/>
    <col min="8461" max="8704" width="11.6640625" style="17"/>
    <col min="8705" max="8705" width="9.33203125" style="17" customWidth="1"/>
    <col min="8706" max="8706" width="47.109375" style="17" bestFit="1" customWidth="1"/>
    <col min="8707" max="8707" width="18.6640625" style="17" bestFit="1" customWidth="1"/>
    <col min="8708" max="8708" width="23" style="17" bestFit="1" customWidth="1"/>
    <col min="8709" max="8709" width="28.6640625" style="17" bestFit="1" customWidth="1"/>
    <col min="8710" max="8710" width="21.88671875" style="17" bestFit="1" customWidth="1"/>
    <col min="8711" max="8711" width="68.5546875" style="17" bestFit="1" customWidth="1"/>
    <col min="8712" max="8716" width="10.44140625" style="17" customWidth="1"/>
    <col min="8717" max="8960" width="11.6640625" style="17"/>
    <col min="8961" max="8961" width="9.33203125" style="17" customWidth="1"/>
    <col min="8962" max="8962" width="47.109375" style="17" bestFit="1" customWidth="1"/>
    <col min="8963" max="8963" width="18.6640625" style="17" bestFit="1" customWidth="1"/>
    <col min="8964" max="8964" width="23" style="17" bestFit="1" customWidth="1"/>
    <col min="8965" max="8965" width="28.6640625" style="17" bestFit="1" customWidth="1"/>
    <col min="8966" max="8966" width="21.88671875" style="17" bestFit="1" customWidth="1"/>
    <col min="8967" max="8967" width="68.5546875" style="17" bestFit="1" customWidth="1"/>
    <col min="8968" max="8972" width="10.44140625" style="17" customWidth="1"/>
    <col min="8973" max="9216" width="11.6640625" style="17"/>
    <col min="9217" max="9217" width="9.33203125" style="17" customWidth="1"/>
    <col min="9218" max="9218" width="47.109375" style="17" bestFit="1" customWidth="1"/>
    <col min="9219" max="9219" width="18.6640625" style="17" bestFit="1" customWidth="1"/>
    <col min="9220" max="9220" width="23" style="17" bestFit="1" customWidth="1"/>
    <col min="9221" max="9221" width="28.6640625" style="17" bestFit="1" customWidth="1"/>
    <col min="9222" max="9222" width="21.88671875" style="17" bestFit="1" customWidth="1"/>
    <col min="9223" max="9223" width="68.5546875" style="17" bestFit="1" customWidth="1"/>
    <col min="9224" max="9228" width="10.44140625" style="17" customWidth="1"/>
    <col min="9229" max="9472" width="11.6640625" style="17"/>
    <col min="9473" max="9473" width="9.33203125" style="17" customWidth="1"/>
    <col min="9474" max="9474" width="47.109375" style="17" bestFit="1" customWidth="1"/>
    <col min="9475" max="9475" width="18.6640625" style="17" bestFit="1" customWidth="1"/>
    <col min="9476" max="9476" width="23" style="17" bestFit="1" customWidth="1"/>
    <col min="9477" max="9477" width="28.6640625" style="17" bestFit="1" customWidth="1"/>
    <col min="9478" max="9478" width="21.88671875" style="17" bestFit="1" customWidth="1"/>
    <col min="9479" max="9479" width="68.5546875" style="17" bestFit="1" customWidth="1"/>
    <col min="9480" max="9484" width="10.44140625" style="17" customWidth="1"/>
    <col min="9485" max="9728" width="11.6640625" style="17"/>
    <col min="9729" max="9729" width="9.33203125" style="17" customWidth="1"/>
    <col min="9730" max="9730" width="47.109375" style="17" bestFit="1" customWidth="1"/>
    <col min="9731" max="9731" width="18.6640625" style="17" bestFit="1" customWidth="1"/>
    <col min="9732" max="9732" width="23" style="17" bestFit="1" customWidth="1"/>
    <col min="9733" max="9733" width="28.6640625" style="17" bestFit="1" customWidth="1"/>
    <col min="9734" max="9734" width="21.88671875" style="17" bestFit="1" customWidth="1"/>
    <col min="9735" max="9735" width="68.5546875" style="17" bestFit="1" customWidth="1"/>
    <col min="9736" max="9740" width="10.44140625" style="17" customWidth="1"/>
    <col min="9741" max="9984" width="11.6640625" style="17"/>
    <col min="9985" max="9985" width="9.33203125" style="17" customWidth="1"/>
    <col min="9986" max="9986" width="47.109375" style="17" bestFit="1" customWidth="1"/>
    <col min="9987" max="9987" width="18.6640625" style="17" bestFit="1" customWidth="1"/>
    <col min="9988" max="9988" width="23" style="17" bestFit="1" customWidth="1"/>
    <col min="9989" max="9989" width="28.6640625" style="17" bestFit="1" customWidth="1"/>
    <col min="9990" max="9990" width="21.88671875" style="17" bestFit="1" customWidth="1"/>
    <col min="9991" max="9991" width="68.5546875" style="17" bestFit="1" customWidth="1"/>
    <col min="9992" max="9996" width="10.44140625" style="17" customWidth="1"/>
    <col min="9997" max="10240" width="11.6640625" style="17"/>
    <col min="10241" max="10241" width="9.33203125" style="17" customWidth="1"/>
    <col min="10242" max="10242" width="47.109375" style="17" bestFit="1" customWidth="1"/>
    <col min="10243" max="10243" width="18.6640625" style="17" bestFit="1" customWidth="1"/>
    <col min="10244" max="10244" width="23" style="17" bestFit="1" customWidth="1"/>
    <col min="10245" max="10245" width="28.6640625" style="17" bestFit="1" customWidth="1"/>
    <col min="10246" max="10246" width="21.88671875" style="17" bestFit="1" customWidth="1"/>
    <col min="10247" max="10247" width="68.5546875" style="17" bestFit="1" customWidth="1"/>
    <col min="10248" max="10252" width="10.44140625" style="17" customWidth="1"/>
    <col min="10253" max="10496" width="11.6640625" style="17"/>
    <col min="10497" max="10497" width="9.33203125" style="17" customWidth="1"/>
    <col min="10498" max="10498" width="47.109375" style="17" bestFit="1" customWidth="1"/>
    <col min="10499" max="10499" width="18.6640625" style="17" bestFit="1" customWidth="1"/>
    <col min="10500" max="10500" width="23" style="17" bestFit="1" customWidth="1"/>
    <col min="10501" max="10501" width="28.6640625" style="17" bestFit="1" customWidth="1"/>
    <col min="10502" max="10502" width="21.88671875" style="17" bestFit="1" customWidth="1"/>
    <col min="10503" max="10503" width="68.5546875" style="17" bestFit="1" customWidth="1"/>
    <col min="10504" max="10508" width="10.44140625" style="17" customWidth="1"/>
    <col min="10509" max="10752" width="11.6640625" style="17"/>
    <col min="10753" max="10753" width="9.33203125" style="17" customWidth="1"/>
    <col min="10754" max="10754" width="47.109375" style="17" bestFit="1" customWidth="1"/>
    <col min="10755" max="10755" width="18.6640625" style="17" bestFit="1" customWidth="1"/>
    <col min="10756" max="10756" width="23" style="17" bestFit="1" customWidth="1"/>
    <col min="10757" max="10757" width="28.6640625" style="17" bestFit="1" customWidth="1"/>
    <col min="10758" max="10758" width="21.88671875" style="17" bestFit="1" customWidth="1"/>
    <col min="10759" max="10759" width="68.5546875" style="17" bestFit="1" customWidth="1"/>
    <col min="10760" max="10764" width="10.44140625" style="17" customWidth="1"/>
    <col min="10765" max="11008" width="11.6640625" style="17"/>
    <col min="11009" max="11009" width="9.33203125" style="17" customWidth="1"/>
    <col min="11010" max="11010" width="47.109375" style="17" bestFit="1" customWidth="1"/>
    <col min="11011" max="11011" width="18.6640625" style="17" bestFit="1" customWidth="1"/>
    <col min="11012" max="11012" width="23" style="17" bestFit="1" customWidth="1"/>
    <col min="11013" max="11013" width="28.6640625" style="17" bestFit="1" customWidth="1"/>
    <col min="11014" max="11014" width="21.88671875" style="17" bestFit="1" customWidth="1"/>
    <col min="11015" max="11015" width="68.5546875" style="17" bestFit="1" customWidth="1"/>
    <col min="11016" max="11020" width="10.44140625" style="17" customWidth="1"/>
    <col min="11021" max="11264" width="11.6640625" style="17"/>
    <col min="11265" max="11265" width="9.33203125" style="17" customWidth="1"/>
    <col min="11266" max="11266" width="47.109375" style="17" bestFit="1" customWidth="1"/>
    <col min="11267" max="11267" width="18.6640625" style="17" bestFit="1" customWidth="1"/>
    <col min="11268" max="11268" width="23" style="17" bestFit="1" customWidth="1"/>
    <col min="11269" max="11269" width="28.6640625" style="17" bestFit="1" customWidth="1"/>
    <col min="11270" max="11270" width="21.88671875" style="17" bestFit="1" customWidth="1"/>
    <col min="11271" max="11271" width="68.5546875" style="17" bestFit="1" customWidth="1"/>
    <col min="11272" max="11276" width="10.44140625" style="17" customWidth="1"/>
    <col min="11277" max="11520" width="11.6640625" style="17"/>
    <col min="11521" max="11521" width="9.33203125" style="17" customWidth="1"/>
    <col min="11522" max="11522" width="47.109375" style="17" bestFit="1" customWidth="1"/>
    <col min="11523" max="11523" width="18.6640625" style="17" bestFit="1" customWidth="1"/>
    <col min="11524" max="11524" width="23" style="17" bestFit="1" customWidth="1"/>
    <col min="11525" max="11525" width="28.6640625" style="17" bestFit="1" customWidth="1"/>
    <col min="11526" max="11526" width="21.88671875" style="17" bestFit="1" customWidth="1"/>
    <col min="11527" max="11527" width="68.5546875" style="17" bestFit="1" customWidth="1"/>
    <col min="11528" max="11532" width="10.44140625" style="17" customWidth="1"/>
    <col min="11533" max="11776" width="11.6640625" style="17"/>
    <col min="11777" max="11777" width="9.33203125" style="17" customWidth="1"/>
    <col min="11778" max="11778" width="47.109375" style="17" bestFit="1" customWidth="1"/>
    <col min="11779" max="11779" width="18.6640625" style="17" bestFit="1" customWidth="1"/>
    <col min="11780" max="11780" width="23" style="17" bestFit="1" customWidth="1"/>
    <col min="11781" max="11781" width="28.6640625" style="17" bestFit="1" customWidth="1"/>
    <col min="11782" max="11782" width="21.88671875" style="17" bestFit="1" customWidth="1"/>
    <col min="11783" max="11783" width="68.5546875" style="17" bestFit="1" customWidth="1"/>
    <col min="11784" max="11788" width="10.44140625" style="17" customWidth="1"/>
    <col min="11789" max="12032" width="11.6640625" style="17"/>
    <col min="12033" max="12033" width="9.33203125" style="17" customWidth="1"/>
    <col min="12034" max="12034" width="47.109375" style="17" bestFit="1" customWidth="1"/>
    <col min="12035" max="12035" width="18.6640625" style="17" bestFit="1" customWidth="1"/>
    <col min="12036" max="12036" width="23" style="17" bestFit="1" customWidth="1"/>
    <col min="12037" max="12037" width="28.6640625" style="17" bestFit="1" customWidth="1"/>
    <col min="12038" max="12038" width="21.88671875" style="17" bestFit="1" customWidth="1"/>
    <col min="12039" max="12039" width="68.5546875" style="17" bestFit="1" customWidth="1"/>
    <col min="12040" max="12044" width="10.44140625" style="17" customWidth="1"/>
    <col min="12045" max="12288" width="11.6640625" style="17"/>
    <col min="12289" max="12289" width="9.33203125" style="17" customWidth="1"/>
    <col min="12290" max="12290" width="47.109375" style="17" bestFit="1" customWidth="1"/>
    <col min="12291" max="12291" width="18.6640625" style="17" bestFit="1" customWidth="1"/>
    <col min="12292" max="12292" width="23" style="17" bestFit="1" customWidth="1"/>
    <col min="12293" max="12293" width="28.6640625" style="17" bestFit="1" customWidth="1"/>
    <col min="12294" max="12294" width="21.88671875" style="17" bestFit="1" customWidth="1"/>
    <col min="12295" max="12295" width="68.5546875" style="17" bestFit="1" customWidth="1"/>
    <col min="12296" max="12300" width="10.44140625" style="17" customWidth="1"/>
    <col min="12301" max="12544" width="11.6640625" style="17"/>
    <col min="12545" max="12545" width="9.33203125" style="17" customWidth="1"/>
    <col min="12546" max="12546" width="47.109375" style="17" bestFit="1" customWidth="1"/>
    <col min="12547" max="12547" width="18.6640625" style="17" bestFit="1" customWidth="1"/>
    <col min="12548" max="12548" width="23" style="17" bestFit="1" customWidth="1"/>
    <col min="12549" max="12549" width="28.6640625" style="17" bestFit="1" customWidth="1"/>
    <col min="12550" max="12550" width="21.88671875" style="17" bestFit="1" customWidth="1"/>
    <col min="12551" max="12551" width="68.5546875" style="17" bestFit="1" customWidth="1"/>
    <col min="12552" max="12556" width="10.44140625" style="17" customWidth="1"/>
    <col min="12557" max="12800" width="11.6640625" style="17"/>
    <col min="12801" max="12801" width="9.33203125" style="17" customWidth="1"/>
    <col min="12802" max="12802" width="47.109375" style="17" bestFit="1" customWidth="1"/>
    <col min="12803" max="12803" width="18.6640625" style="17" bestFit="1" customWidth="1"/>
    <col min="12804" max="12804" width="23" style="17" bestFit="1" customWidth="1"/>
    <col min="12805" max="12805" width="28.6640625" style="17" bestFit="1" customWidth="1"/>
    <col min="12806" max="12806" width="21.88671875" style="17" bestFit="1" customWidth="1"/>
    <col min="12807" max="12807" width="68.5546875" style="17" bestFit="1" customWidth="1"/>
    <col min="12808" max="12812" width="10.44140625" style="17" customWidth="1"/>
    <col min="12813" max="13056" width="11.6640625" style="17"/>
    <col min="13057" max="13057" width="9.33203125" style="17" customWidth="1"/>
    <col min="13058" max="13058" width="47.109375" style="17" bestFit="1" customWidth="1"/>
    <col min="13059" max="13059" width="18.6640625" style="17" bestFit="1" customWidth="1"/>
    <col min="13060" max="13060" width="23" style="17" bestFit="1" customWidth="1"/>
    <col min="13061" max="13061" width="28.6640625" style="17" bestFit="1" customWidth="1"/>
    <col min="13062" max="13062" width="21.88671875" style="17" bestFit="1" customWidth="1"/>
    <col min="13063" max="13063" width="68.5546875" style="17" bestFit="1" customWidth="1"/>
    <col min="13064" max="13068" width="10.44140625" style="17" customWidth="1"/>
    <col min="13069" max="13312" width="11.6640625" style="17"/>
    <col min="13313" max="13313" width="9.33203125" style="17" customWidth="1"/>
    <col min="13314" max="13314" width="47.109375" style="17" bestFit="1" customWidth="1"/>
    <col min="13315" max="13315" width="18.6640625" style="17" bestFit="1" customWidth="1"/>
    <col min="13316" max="13316" width="23" style="17" bestFit="1" customWidth="1"/>
    <col min="13317" max="13317" width="28.6640625" style="17" bestFit="1" customWidth="1"/>
    <col min="13318" max="13318" width="21.88671875" style="17" bestFit="1" customWidth="1"/>
    <col min="13319" max="13319" width="68.5546875" style="17" bestFit="1" customWidth="1"/>
    <col min="13320" max="13324" width="10.44140625" style="17" customWidth="1"/>
    <col min="13325" max="13568" width="11.6640625" style="17"/>
    <col min="13569" max="13569" width="9.33203125" style="17" customWidth="1"/>
    <col min="13570" max="13570" width="47.109375" style="17" bestFit="1" customWidth="1"/>
    <col min="13571" max="13571" width="18.6640625" style="17" bestFit="1" customWidth="1"/>
    <col min="13572" max="13572" width="23" style="17" bestFit="1" customWidth="1"/>
    <col min="13573" max="13573" width="28.6640625" style="17" bestFit="1" customWidth="1"/>
    <col min="13574" max="13574" width="21.88671875" style="17" bestFit="1" customWidth="1"/>
    <col min="13575" max="13575" width="68.5546875" style="17" bestFit="1" customWidth="1"/>
    <col min="13576" max="13580" width="10.44140625" style="17" customWidth="1"/>
    <col min="13581" max="13824" width="11.6640625" style="17"/>
    <col min="13825" max="13825" width="9.33203125" style="17" customWidth="1"/>
    <col min="13826" max="13826" width="47.109375" style="17" bestFit="1" customWidth="1"/>
    <col min="13827" max="13827" width="18.6640625" style="17" bestFit="1" customWidth="1"/>
    <col min="13828" max="13828" width="23" style="17" bestFit="1" customWidth="1"/>
    <col min="13829" max="13829" width="28.6640625" style="17" bestFit="1" customWidth="1"/>
    <col min="13830" max="13830" width="21.88671875" style="17" bestFit="1" customWidth="1"/>
    <col min="13831" max="13831" width="68.5546875" style="17" bestFit="1" customWidth="1"/>
    <col min="13832" max="13836" width="10.44140625" style="17" customWidth="1"/>
    <col min="13837" max="14080" width="11.6640625" style="17"/>
    <col min="14081" max="14081" width="9.33203125" style="17" customWidth="1"/>
    <col min="14082" max="14082" width="47.109375" style="17" bestFit="1" customWidth="1"/>
    <col min="14083" max="14083" width="18.6640625" style="17" bestFit="1" customWidth="1"/>
    <col min="14084" max="14084" width="23" style="17" bestFit="1" customWidth="1"/>
    <col min="14085" max="14085" width="28.6640625" style="17" bestFit="1" customWidth="1"/>
    <col min="14086" max="14086" width="21.88671875" style="17" bestFit="1" customWidth="1"/>
    <col min="14087" max="14087" width="68.5546875" style="17" bestFit="1" customWidth="1"/>
    <col min="14088" max="14092" width="10.44140625" style="17" customWidth="1"/>
    <col min="14093" max="14336" width="11.6640625" style="17"/>
    <col min="14337" max="14337" width="9.33203125" style="17" customWidth="1"/>
    <col min="14338" max="14338" width="47.109375" style="17" bestFit="1" customWidth="1"/>
    <col min="14339" max="14339" width="18.6640625" style="17" bestFit="1" customWidth="1"/>
    <col min="14340" max="14340" width="23" style="17" bestFit="1" customWidth="1"/>
    <col min="14341" max="14341" width="28.6640625" style="17" bestFit="1" customWidth="1"/>
    <col min="14342" max="14342" width="21.88671875" style="17" bestFit="1" customWidth="1"/>
    <col min="14343" max="14343" width="68.5546875" style="17" bestFit="1" customWidth="1"/>
    <col min="14344" max="14348" width="10.44140625" style="17" customWidth="1"/>
    <col min="14349" max="14592" width="11.6640625" style="17"/>
    <col min="14593" max="14593" width="9.33203125" style="17" customWidth="1"/>
    <col min="14594" max="14594" width="47.109375" style="17" bestFit="1" customWidth="1"/>
    <col min="14595" max="14595" width="18.6640625" style="17" bestFit="1" customWidth="1"/>
    <col min="14596" max="14596" width="23" style="17" bestFit="1" customWidth="1"/>
    <col min="14597" max="14597" width="28.6640625" style="17" bestFit="1" customWidth="1"/>
    <col min="14598" max="14598" width="21.88671875" style="17" bestFit="1" customWidth="1"/>
    <col min="14599" max="14599" width="68.5546875" style="17" bestFit="1" customWidth="1"/>
    <col min="14600" max="14604" width="10.44140625" style="17" customWidth="1"/>
    <col min="14605" max="14848" width="11.6640625" style="17"/>
    <col min="14849" max="14849" width="9.33203125" style="17" customWidth="1"/>
    <col min="14850" max="14850" width="47.109375" style="17" bestFit="1" customWidth="1"/>
    <col min="14851" max="14851" width="18.6640625" style="17" bestFit="1" customWidth="1"/>
    <col min="14852" max="14852" width="23" style="17" bestFit="1" customWidth="1"/>
    <col min="14853" max="14853" width="28.6640625" style="17" bestFit="1" customWidth="1"/>
    <col min="14854" max="14854" width="21.88671875" style="17" bestFit="1" customWidth="1"/>
    <col min="14855" max="14855" width="68.5546875" style="17" bestFit="1" customWidth="1"/>
    <col min="14856" max="14860" width="10.44140625" style="17" customWidth="1"/>
    <col min="14861" max="15104" width="11.6640625" style="17"/>
    <col min="15105" max="15105" width="9.33203125" style="17" customWidth="1"/>
    <col min="15106" max="15106" width="47.109375" style="17" bestFit="1" customWidth="1"/>
    <col min="15107" max="15107" width="18.6640625" style="17" bestFit="1" customWidth="1"/>
    <col min="15108" max="15108" width="23" style="17" bestFit="1" customWidth="1"/>
    <col min="15109" max="15109" width="28.6640625" style="17" bestFit="1" customWidth="1"/>
    <col min="15110" max="15110" width="21.88671875" style="17" bestFit="1" customWidth="1"/>
    <col min="15111" max="15111" width="68.5546875" style="17" bestFit="1" customWidth="1"/>
    <col min="15112" max="15116" width="10.44140625" style="17" customWidth="1"/>
    <col min="15117" max="15360" width="11.6640625" style="17"/>
    <col min="15361" max="15361" width="9.33203125" style="17" customWidth="1"/>
    <col min="15362" max="15362" width="47.109375" style="17" bestFit="1" customWidth="1"/>
    <col min="15363" max="15363" width="18.6640625" style="17" bestFit="1" customWidth="1"/>
    <col min="15364" max="15364" width="23" style="17" bestFit="1" customWidth="1"/>
    <col min="15365" max="15365" width="28.6640625" style="17" bestFit="1" customWidth="1"/>
    <col min="15366" max="15366" width="21.88671875" style="17" bestFit="1" customWidth="1"/>
    <col min="15367" max="15367" width="68.5546875" style="17" bestFit="1" customWidth="1"/>
    <col min="15368" max="15372" width="10.44140625" style="17" customWidth="1"/>
    <col min="15373" max="15616" width="11.6640625" style="17"/>
    <col min="15617" max="15617" width="9.33203125" style="17" customWidth="1"/>
    <col min="15618" max="15618" width="47.109375" style="17" bestFit="1" customWidth="1"/>
    <col min="15619" max="15619" width="18.6640625" style="17" bestFit="1" customWidth="1"/>
    <col min="15620" max="15620" width="23" style="17" bestFit="1" customWidth="1"/>
    <col min="15621" max="15621" width="28.6640625" style="17" bestFit="1" customWidth="1"/>
    <col min="15622" max="15622" width="21.88671875" style="17" bestFit="1" customWidth="1"/>
    <col min="15623" max="15623" width="68.5546875" style="17" bestFit="1" customWidth="1"/>
    <col min="15624" max="15628" width="10.44140625" style="17" customWidth="1"/>
    <col min="15629" max="15872" width="11.6640625" style="17"/>
    <col min="15873" max="15873" width="9.33203125" style="17" customWidth="1"/>
    <col min="15874" max="15874" width="47.109375" style="17" bestFit="1" customWidth="1"/>
    <col min="15875" max="15875" width="18.6640625" style="17" bestFit="1" customWidth="1"/>
    <col min="15876" max="15876" width="23" style="17" bestFit="1" customWidth="1"/>
    <col min="15877" max="15877" width="28.6640625" style="17" bestFit="1" customWidth="1"/>
    <col min="15878" max="15878" width="21.88671875" style="17" bestFit="1" customWidth="1"/>
    <col min="15879" max="15879" width="68.5546875" style="17" bestFit="1" customWidth="1"/>
    <col min="15880" max="15884" width="10.44140625" style="17" customWidth="1"/>
    <col min="15885" max="16128" width="11.6640625" style="17"/>
    <col min="16129" max="16129" width="9.33203125" style="17" customWidth="1"/>
    <col min="16130" max="16130" width="47.109375" style="17" bestFit="1" customWidth="1"/>
    <col min="16131" max="16131" width="18.6640625" style="17" bestFit="1" customWidth="1"/>
    <col min="16132" max="16132" width="23" style="17" bestFit="1" customWidth="1"/>
    <col min="16133" max="16133" width="28.6640625" style="17" bestFit="1" customWidth="1"/>
    <col min="16134" max="16134" width="21.88671875" style="17" bestFit="1" customWidth="1"/>
    <col min="16135" max="16135" width="68.5546875" style="17" bestFit="1" customWidth="1"/>
    <col min="16136" max="16140" width="10.44140625" style="17" customWidth="1"/>
    <col min="16141" max="16384" width="11.6640625" style="17"/>
  </cols>
  <sheetData>
    <row r="1" spans="1:12">
      <c r="A1" s="102" t="s">
        <v>84</v>
      </c>
      <c r="B1" s="102"/>
      <c r="C1" s="102"/>
      <c r="D1" s="102"/>
      <c r="E1" s="15"/>
      <c r="F1" s="15"/>
      <c r="G1" s="16"/>
      <c r="H1" s="16"/>
      <c r="I1" s="16"/>
      <c r="J1" s="16"/>
      <c r="K1" s="16"/>
      <c r="L1" s="16"/>
    </row>
    <row r="2" spans="1:12">
      <c r="A2" s="102"/>
      <c r="B2" s="102"/>
      <c r="C2" s="102"/>
      <c r="D2" s="102"/>
      <c r="E2" s="15"/>
      <c r="F2" s="15"/>
      <c r="G2" s="16"/>
      <c r="H2" s="16"/>
      <c r="I2" s="16"/>
      <c r="J2" s="16"/>
      <c r="K2" s="16"/>
      <c r="L2" s="16"/>
    </row>
    <row r="3" spans="1:12">
      <c r="A3" s="102"/>
      <c r="B3" s="102"/>
      <c r="C3" s="102"/>
      <c r="D3" s="102"/>
      <c r="E3" s="15"/>
      <c r="F3" s="15"/>
      <c r="G3" s="16"/>
      <c r="H3" s="16"/>
      <c r="I3" s="16"/>
      <c r="J3" s="16"/>
      <c r="K3" s="16"/>
      <c r="L3" s="16"/>
    </row>
    <row r="4" spans="1:12" ht="34.799999999999997">
      <c r="A4" s="18"/>
      <c r="B4" s="16"/>
      <c r="C4" s="19" t="s">
        <v>63</v>
      </c>
      <c r="D4" s="19" t="s">
        <v>64</v>
      </c>
      <c r="E4" s="20" t="s">
        <v>65</v>
      </c>
      <c r="F4" s="16"/>
      <c r="G4" s="16"/>
      <c r="H4" s="16"/>
      <c r="I4" s="16"/>
      <c r="J4" s="16"/>
    </row>
    <row r="5" spans="1:12">
      <c r="A5" s="103" t="s">
        <v>66</v>
      </c>
      <c r="B5" s="103"/>
      <c r="C5" s="16"/>
      <c r="D5" s="16"/>
      <c r="E5" s="16"/>
      <c r="F5" s="16"/>
      <c r="G5" s="16"/>
      <c r="H5" s="16"/>
      <c r="I5" s="16"/>
      <c r="J5" s="16"/>
    </row>
    <row r="6" spans="1:12">
      <c r="A6" s="18"/>
      <c r="B6" s="21" t="s">
        <v>67</v>
      </c>
      <c r="C6" s="97">
        <v>88147.92</v>
      </c>
      <c r="D6" s="97">
        <v>106170.75</v>
      </c>
      <c r="E6" s="23"/>
      <c r="F6" s="16"/>
      <c r="G6" s="16"/>
      <c r="H6" s="16"/>
      <c r="I6" s="16"/>
      <c r="J6" s="16"/>
    </row>
    <row r="7" spans="1:12">
      <c r="A7" s="18"/>
      <c r="B7" s="21" t="s">
        <v>68</v>
      </c>
      <c r="C7" s="97">
        <v>11949.6</v>
      </c>
      <c r="D7" s="97">
        <v>12000</v>
      </c>
      <c r="E7" s="23"/>
      <c r="F7" s="16"/>
      <c r="G7" s="16"/>
      <c r="H7" s="16"/>
      <c r="I7" s="16"/>
      <c r="J7" s="16"/>
    </row>
    <row r="8" spans="1:12">
      <c r="A8" s="18"/>
      <c r="B8" s="21" t="s">
        <v>69</v>
      </c>
      <c r="C8" s="97">
        <v>100124</v>
      </c>
      <c r="D8" s="97">
        <v>100170</v>
      </c>
      <c r="E8" s="23"/>
      <c r="F8" s="16"/>
      <c r="G8" s="16"/>
      <c r="H8" s="16"/>
      <c r="I8" s="16"/>
      <c r="J8" s="16"/>
    </row>
    <row r="9" spans="1:12">
      <c r="A9" s="18"/>
      <c r="B9" s="21" t="s">
        <v>70</v>
      </c>
      <c r="C9" s="97">
        <v>-5734.9</v>
      </c>
      <c r="D9" s="97">
        <v>-48052</v>
      </c>
      <c r="E9" s="101" t="s">
        <v>135</v>
      </c>
      <c r="F9" s="16"/>
      <c r="G9" s="16"/>
      <c r="H9" s="16"/>
      <c r="I9" s="16"/>
      <c r="J9" s="16"/>
    </row>
    <row r="10" spans="1:12">
      <c r="A10" s="18"/>
      <c r="B10" s="21" t="s">
        <v>134</v>
      </c>
      <c r="C10" s="97">
        <v>7474.57</v>
      </c>
      <c r="D10" s="97">
        <f>2619+4075</f>
        <v>6694</v>
      </c>
      <c r="E10" s="16"/>
      <c r="F10" s="16"/>
      <c r="G10" s="16"/>
      <c r="H10" s="16"/>
      <c r="I10" s="16"/>
      <c r="J10" s="16"/>
    </row>
    <row r="11" spans="1:12">
      <c r="A11" s="21"/>
      <c r="B11" s="24" t="s">
        <v>71</v>
      </c>
      <c r="C11" s="98">
        <f>SUM(C6:C10)</f>
        <v>201961.19000000003</v>
      </c>
      <c r="D11" s="98">
        <f>SUM(D6:D10)</f>
        <v>176982.75</v>
      </c>
      <c r="E11" s="16"/>
      <c r="F11" s="16"/>
      <c r="G11" s="16"/>
      <c r="H11" s="16"/>
      <c r="I11" s="16"/>
      <c r="J11" s="16"/>
    </row>
    <row r="12" spans="1:12">
      <c r="A12" s="102" t="s">
        <v>72</v>
      </c>
      <c r="B12" s="102"/>
      <c r="C12" s="98"/>
      <c r="D12" s="98"/>
      <c r="E12" s="16"/>
      <c r="F12" s="16"/>
      <c r="G12" s="16"/>
      <c r="H12" s="16"/>
      <c r="I12" s="16"/>
      <c r="J12" s="16"/>
    </row>
    <row r="13" spans="1:12">
      <c r="A13" s="16"/>
      <c r="B13" s="16" t="s">
        <v>73</v>
      </c>
      <c r="C13" s="97">
        <f>'FY 2014 Operating Budget'!D67</f>
        <v>-43819</v>
      </c>
      <c r="D13" s="97">
        <f>-'FY 2014 Operating Budget'!E67</f>
        <v>-50930</v>
      </c>
      <c r="E13" s="23"/>
      <c r="F13" s="16"/>
      <c r="G13" s="16"/>
      <c r="H13" s="16"/>
      <c r="I13" s="16"/>
      <c r="J13" s="16"/>
    </row>
    <row r="14" spans="1:12">
      <c r="A14" s="16"/>
      <c r="B14" s="16" t="s">
        <v>74</v>
      </c>
      <c r="C14" s="97">
        <f>'Annual Meeting'!D27</f>
        <v>-62086.97</v>
      </c>
      <c r="D14" s="97">
        <v>0</v>
      </c>
      <c r="E14" s="23"/>
      <c r="F14" s="16"/>
      <c r="G14" s="16"/>
      <c r="H14" s="16"/>
      <c r="I14" s="16"/>
      <c r="J14" s="16"/>
    </row>
    <row r="15" spans="1:12">
      <c r="A15" s="16"/>
      <c r="B15" s="16" t="s">
        <v>75</v>
      </c>
      <c r="C15" s="97">
        <v>-10000</v>
      </c>
      <c r="D15" s="97">
        <v>0</v>
      </c>
      <c r="E15" s="23"/>
      <c r="F15" s="16"/>
      <c r="G15" s="16"/>
      <c r="H15" s="16"/>
      <c r="I15" s="16"/>
      <c r="J15" s="16"/>
    </row>
    <row r="16" spans="1:12">
      <c r="A16" s="16"/>
      <c r="B16" s="25" t="s">
        <v>71</v>
      </c>
      <c r="C16" s="97">
        <f>SUM(C13:C15)</f>
        <v>-115905.97</v>
      </c>
      <c r="D16" s="97">
        <f>SUM(D13:D15)</f>
        <v>-50930</v>
      </c>
      <c r="E16" s="16"/>
      <c r="F16" s="16"/>
      <c r="G16" s="16"/>
      <c r="H16" s="16"/>
      <c r="I16" s="16"/>
      <c r="J16" s="16"/>
    </row>
    <row r="17" spans="1:12">
      <c r="A17" s="102" t="s">
        <v>76</v>
      </c>
      <c r="B17" s="102"/>
      <c r="C17" s="98"/>
      <c r="D17" s="98"/>
      <c r="E17" s="16"/>
      <c r="F17" s="16"/>
      <c r="G17" s="16"/>
      <c r="H17" s="16"/>
      <c r="I17" s="16"/>
      <c r="J17" s="16"/>
    </row>
    <row r="18" spans="1:12">
      <c r="A18" s="16"/>
      <c r="B18" s="16" t="s">
        <v>77</v>
      </c>
      <c r="C18" s="99">
        <f>'Annual Meeting'!D43</f>
        <v>85455</v>
      </c>
      <c r="D18" s="97">
        <v>0</v>
      </c>
      <c r="E18" s="23"/>
      <c r="F18" s="16"/>
      <c r="G18" s="16"/>
      <c r="H18" s="16"/>
      <c r="I18" s="16"/>
      <c r="J18" s="16"/>
    </row>
    <row r="19" spans="1:12">
      <c r="A19" s="16"/>
      <c r="B19" s="16" t="s">
        <v>78</v>
      </c>
      <c r="C19" s="97">
        <v>0</v>
      </c>
      <c r="D19" s="97">
        <v>0</v>
      </c>
      <c r="E19" s="16"/>
      <c r="F19" s="16"/>
      <c r="G19" s="16"/>
      <c r="H19" s="16"/>
      <c r="I19" s="16"/>
      <c r="J19" s="16"/>
    </row>
    <row r="20" spans="1:12">
      <c r="A20" s="16"/>
      <c r="B20" s="16" t="s">
        <v>79</v>
      </c>
      <c r="C20" s="97">
        <v>2500</v>
      </c>
      <c r="D20" s="97">
        <v>0</v>
      </c>
      <c r="E20" s="16"/>
      <c r="F20" s="16"/>
      <c r="G20" s="16"/>
      <c r="H20" s="16"/>
      <c r="I20" s="16"/>
      <c r="J20" s="16"/>
    </row>
    <row r="21" spans="1:12">
      <c r="A21" s="16"/>
      <c r="B21" s="16" t="s">
        <v>137</v>
      </c>
      <c r="C21" s="97">
        <v>888</v>
      </c>
      <c r="D21" s="97"/>
      <c r="E21" s="16"/>
      <c r="F21" s="16"/>
      <c r="G21" s="16"/>
      <c r="H21" s="16"/>
      <c r="I21" s="16"/>
      <c r="J21" s="16"/>
    </row>
    <row r="22" spans="1:12">
      <c r="A22" s="16"/>
      <c r="B22" s="25" t="s">
        <v>71</v>
      </c>
      <c r="C22" s="97">
        <f>SUM(C18:C21)</f>
        <v>88843</v>
      </c>
      <c r="D22" s="97">
        <f>SUM(D18:D21)</f>
        <v>0</v>
      </c>
      <c r="E22" s="16"/>
      <c r="F22" s="16"/>
      <c r="G22" s="16"/>
      <c r="H22" s="16"/>
      <c r="I22" s="16"/>
      <c r="J22" s="16"/>
    </row>
    <row r="23" spans="1:12">
      <c r="A23" s="16"/>
      <c r="B23" s="16"/>
      <c r="C23" s="98"/>
      <c r="D23" s="98"/>
      <c r="E23" s="16"/>
      <c r="F23" s="16"/>
      <c r="G23" s="16"/>
      <c r="H23" s="16"/>
      <c r="I23" s="16"/>
      <c r="J23" s="16"/>
    </row>
    <row r="24" spans="1:12" ht="35.4">
      <c r="A24" s="16"/>
      <c r="B24" s="25" t="s">
        <v>80</v>
      </c>
      <c r="C24" s="100">
        <f>C22+C16</f>
        <v>-27062.97</v>
      </c>
      <c r="D24" s="100">
        <f>D22+D16</f>
        <v>-50930</v>
      </c>
      <c r="E24" s="26"/>
      <c r="F24" s="16"/>
      <c r="G24" s="16"/>
      <c r="H24" s="16"/>
      <c r="I24" s="16"/>
      <c r="J24" s="16"/>
    </row>
    <row r="25" spans="1:12">
      <c r="A25" s="16"/>
      <c r="B25" s="16"/>
      <c r="C25" s="98"/>
      <c r="D25" s="98"/>
      <c r="E25" s="16"/>
      <c r="F25" s="16"/>
      <c r="G25" s="16"/>
      <c r="H25" s="16"/>
      <c r="I25" s="16"/>
      <c r="J25" s="16"/>
    </row>
    <row r="26" spans="1:12" ht="35.4">
      <c r="A26" s="16"/>
      <c r="B26" s="25" t="s">
        <v>81</v>
      </c>
      <c r="C26" s="98">
        <f>C24+C11</f>
        <v>174898.22000000003</v>
      </c>
      <c r="D26" s="98">
        <f>D24+D11</f>
        <v>126052.75</v>
      </c>
      <c r="E26" s="16"/>
      <c r="F26" s="16"/>
      <c r="G26" s="16"/>
      <c r="H26" s="16"/>
      <c r="I26" s="16"/>
      <c r="J26" s="16"/>
    </row>
    <row r="27" spans="1:12">
      <c r="A27" s="16"/>
      <c r="B27" s="25"/>
      <c r="C27" s="22"/>
      <c r="D27" s="22"/>
      <c r="E27" s="16"/>
      <c r="F27" s="16"/>
      <c r="G27" s="16"/>
      <c r="H27" s="16"/>
      <c r="I27" s="16"/>
      <c r="J27" s="16"/>
    </row>
    <row r="28" spans="1:12" ht="72">
      <c r="A28" s="16"/>
      <c r="B28" s="25" t="s">
        <v>82</v>
      </c>
      <c r="C28" s="27">
        <f>C26+(C13*2)</f>
        <v>87260.22000000003</v>
      </c>
      <c r="D28" s="27">
        <f>D26+(D13*2)</f>
        <v>24192.75</v>
      </c>
      <c r="E28" s="26" t="s">
        <v>83</v>
      </c>
      <c r="F28" s="16"/>
      <c r="G28" s="16"/>
      <c r="H28" s="16"/>
      <c r="I28" s="16"/>
      <c r="J28" s="16"/>
    </row>
    <row r="29" spans="1: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</sheetData>
  <mergeCells count="4">
    <mergeCell ref="A1:D3"/>
    <mergeCell ref="A5:B5"/>
    <mergeCell ref="A12:B12"/>
    <mergeCell ref="A17:B1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B31" zoomScaleNormal="100" workbookViewId="0">
      <selection activeCell="F63" sqref="F63"/>
    </sheetView>
  </sheetViews>
  <sheetFormatPr defaultColWidth="11.44140625" defaultRowHeight="15"/>
  <cols>
    <col min="1" max="1" width="8.88671875" style="75" customWidth="1"/>
    <col min="2" max="2" width="7.6640625" style="75" customWidth="1"/>
    <col min="3" max="3" width="67.33203125" style="75" customWidth="1"/>
    <col min="4" max="4" width="13.6640625" style="75" customWidth="1"/>
    <col min="5" max="5" width="11.33203125" style="12" customWidth="1"/>
    <col min="6" max="6" width="13.6640625" style="75" customWidth="1"/>
    <col min="7" max="7" width="11.44140625" style="74"/>
    <col min="8" max="8" width="11.44140625" style="74" customWidth="1"/>
    <col min="9" max="9" width="2.44140625" style="12" customWidth="1"/>
    <col min="10" max="11" width="11.44140625" style="74"/>
    <col min="12" max="256" width="11.44140625" style="75"/>
    <col min="257" max="257" width="8.88671875" style="75" customWidth="1"/>
    <col min="258" max="258" width="7.6640625" style="75" customWidth="1"/>
    <col min="259" max="259" width="67.33203125" style="75" customWidth="1"/>
    <col min="260" max="260" width="10.6640625" style="75" customWidth="1"/>
    <col min="261" max="261" width="12.6640625" style="75" customWidth="1"/>
    <col min="262" max="262" width="3" style="75" customWidth="1"/>
    <col min="263" max="263" width="11.33203125" style="75" customWidth="1"/>
    <col min="264" max="264" width="11.6640625" style="75" bestFit="1" customWidth="1"/>
    <col min="265" max="265" width="3" style="75" customWidth="1"/>
    <col min="266" max="267" width="11.33203125" style="75" customWidth="1"/>
    <col min="268" max="512" width="11.44140625" style="75"/>
    <col min="513" max="513" width="8.88671875" style="75" customWidth="1"/>
    <col min="514" max="514" width="7.6640625" style="75" customWidth="1"/>
    <col min="515" max="515" width="67.33203125" style="75" customWidth="1"/>
    <col min="516" max="516" width="10.6640625" style="75" customWidth="1"/>
    <col min="517" max="517" width="12.6640625" style="75" customWidth="1"/>
    <col min="518" max="518" width="3" style="75" customWidth="1"/>
    <col min="519" max="519" width="11.33203125" style="75" customWidth="1"/>
    <col min="520" max="520" width="11.6640625" style="75" bestFit="1" customWidth="1"/>
    <col min="521" max="521" width="3" style="75" customWidth="1"/>
    <col min="522" max="523" width="11.33203125" style="75" customWidth="1"/>
    <col min="524" max="768" width="11.44140625" style="75"/>
    <col min="769" max="769" width="8.88671875" style="75" customWidth="1"/>
    <col min="770" max="770" width="7.6640625" style="75" customWidth="1"/>
    <col min="771" max="771" width="67.33203125" style="75" customWidth="1"/>
    <col min="772" max="772" width="10.6640625" style="75" customWidth="1"/>
    <col min="773" max="773" width="12.6640625" style="75" customWidth="1"/>
    <col min="774" max="774" width="3" style="75" customWidth="1"/>
    <col min="775" max="775" width="11.33203125" style="75" customWidth="1"/>
    <col min="776" max="776" width="11.6640625" style="75" bestFit="1" customWidth="1"/>
    <col min="777" max="777" width="3" style="75" customWidth="1"/>
    <col min="778" max="779" width="11.33203125" style="75" customWidth="1"/>
    <col min="780" max="1024" width="11.44140625" style="75"/>
    <col min="1025" max="1025" width="8.88671875" style="75" customWidth="1"/>
    <col min="1026" max="1026" width="7.6640625" style="75" customWidth="1"/>
    <col min="1027" max="1027" width="67.33203125" style="75" customWidth="1"/>
    <col min="1028" max="1028" width="10.6640625" style="75" customWidth="1"/>
    <col min="1029" max="1029" width="12.6640625" style="75" customWidth="1"/>
    <col min="1030" max="1030" width="3" style="75" customWidth="1"/>
    <col min="1031" max="1031" width="11.33203125" style="75" customWidth="1"/>
    <col min="1032" max="1032" width="11.6640625" style="75" bestFit="1" customWidth="1"/>
    <col min="1033" max="1033" width="3" style="75" customWidth="1"/>
    <col min="1034" max="1035" width="11.33203125" style="75" customWidth="1"/>
    <col min="1036" max="1280" width="11.44140625" style="75"/>
    <col min="1281" max="1281" width="8.88671875" style="75" customWidth="1"/>
    <col min="1282" max="1282" width="7.6640625" style="75" customWidth="1"/>
    <col min="1283" max="1283" width="67.33203125" style="75" customWidth="1"/>
    <col min="1284" max="1284" width="10.6640625" style="75" customWidth="1"/>
    <col min="1285" max="1285" width="12.6640625" style="75" customWidth="1"/>
    <col min="1286" max="1286" width="3" style="75" customWidth="1"/>
    <col min="1287" max="1287" width="11.33203125" style="75" customWidth="1"/>
    <col min="1288" max="1288" width="11.6640625" style="75" bestFit="1" customWidth="1"/>
    <col min="1289" max="1289" width="3" style="75" customWidth="1"/>
    <col min="1290" max="1291" width="11.33203125" style="75" customWidth="1"/>
    <col min="1292" max="1536" width="11.44140625" style="75"/>
    <col min="1537" max="1537" width="8.88671875" style="75" customWidth="1"/>
    <col min="1538" max="1538" width="7.6640625" style="75" customWidth="1"/>
    <col min="1539" max="1539" width="67.33203125" style="75" customWidth="1"/>
    <col min="1540" max="1540" width="10.6640625" style="75" customWidth="1"/>
    <col min="1541" max="1541" width="12.6640625" style="75" customWidth="1"/>
    <col min="1542" max="1542" width="3" style="75" customWidth="1"/>
    <col min="1543" max="1543" width="11.33203125" style="75" customWidth="1"/>
    <col min="1544" max="1544" width="11.6640625" style="75" bestFit="1" customWidth="1"/>
    <col min="1545" max="1545" width="3" style="75" customWidth="1"/>
    <col min="1546" max="1547" width="11.33203125" style="75" customWidth="1"/>
    <col min="1548" max="1792" width="11.44140625" style="75"/>
    <col min="1793" max="1793" width="8.88671875" style="75" customWidth="1"/>
    <col min="1794" max="1794" width="7.6640625" style="75" customWidth="1"/>
    <col min="1795" max="1795" width="67.33203125" style="75" customWidth="1"/>
    <col min="1796" max="1796" width="10.6640625" style="75" customWidth="1"/>
    <col min="1797" max="1797" width="12.6640625" style="75" customWidth="1"/>
    <col min="1798" max="1798" width="3" style="75" customWidth="1"/>
    <col min="1799" max="1799" width="11.33203125" style="75" customWidth="1"/>
    <col min="1800" max="1800" width="11.6640625" style="75" bestFit="1" customWidth="1"/>
    <col min="1801" max="1801" width="3" style="75" customWidth="1"/>
    <col min="1802" max="1803" width="11.33203125" style="75" customWidth="1"/>
    <col min="1804" max="2048" width="11.44140625" style="75"/>
    <col min="2049" max="2049" width="8.88671875" style="75" customWidth="1"/>
    <col min="2050" max="2050" width="7.6640625" style="75" customWidth="1"/>
    <col min="2051" max="2051" width="67.33203125" style="75" customWidth="1"/>
    <col min="2052" max="2052" width="10.6640625" style="75" customWidth="1"/>
    <col min="2053" max="2053" width="12.6640625" style="75" customWidth="1"/>
    <col min="2054" max="2054" width="3" style="75" customWidth="1"/>
    <col min="2055" max="2055" width="11.33203125" style="75" customWidth="1"/>
    <col min="2056" max="2056" width="11.6640625" style="75" bestFit="1" customWidth="1"/>
    <col min="2057" max="2057" width="3" style="75" customWidth="1"/>
    <col min="2058" max="2059" width="11.33203125" style="75" customWidth="1"/>
    <col min="2060" max="2304" width="11.44140625" style="75"/>
    <col min="2305" max="2305" width="8.88671875" style="75" customWidth="1"/>
    <col min="2306" max="2306" width="7.6640625" style="75" customWidth="1"/>
    <col min="2307" max="2307" width="67.33203125" style="75" customWidth="1"/>
    <col min="2308" max="2308" width="10.6640625" style="75" customWidth="1"/>
    <col min="2309" max="2309" width="12.6640625" style="75" customWidth="1"/>
    <col min="2310" max="2310" width="3" style="75" customWidth="1"/>
    <col min="2311" max="2311" width="11.33203125" style="75" customWidth="1"/>
    <col min="2312" max="2312" width="11.6640625" style="75" bestFit="1" customWidth="1"/>
    <col min="2313" max="2313" width="3" style="75" customWidth="1"/>
    <col min="2314" max="2315" width="11.33203125" style="75" customWidth="1"/>
    <col min="2316" max="2560" width="11.44140625" style="75"/>
    <col min="2561" max="2561" width="8.88671875" style="75" customWidth="1"/>
    <col min="2562" max="2562" width="7.6640625" style="75" customWidth="1"/>
    <col min="2563" max="2563" width="67.33203125" style="75" customWidth="1"/>
    <col min="2564" max="2564" width="10.6640625" style="75" customWidth="1"/>
    <col min="2565" max="2565" width="12.6640625" style="75" customWidth="1"/>
    <col min="2566" max="2566" width="3" style="75" customWidth="1"/>
    <col min="2567" max="2567" width="11.33203125" style="75" customWidth="1"/>
    <col min="2568" max="2568" width="11.6640625" style="75" bestFit="1" customWidth="1"/>
    <col min="2569" max="2569" width="3" style="75" customWidth="1"/>
    <col min="2570" max="2571" width="11.33203125" style="75" customWidth="1"/>
    <col min="2572" max="2816" width="11.44140625" style="75"/>
    <col min="2817" max="2817" width="8.88671875" style="75" customWidth="1"/>
    <col min="2818" max="2818" width="7.6640625" style="75" customWidth="1"/>
    <col min="2819" max="2819" width="67.33203125" style="75" customWidth="1"/>
    <col min="2820" max="2820" width="10.6640625" style="75" customWidth="1"/>
    <col min="2821" max="2821" width="12.6640625" style="75" customWidth="1"/>
    <col min="2822" max="2822" width="3" style="75" customWidth="1"/>
    <col min="2823" max="2823" width="11.33203125" style="75" customWidth="1"/>
    <col min="2824" max="2824" width="11.6640625" style="75" bestFit="1" customWidth="1"/>
    <col min="2825" max="2825" width="3" style="75" customWidth="1"/>
    <col min="2826" max="2827" width="11.33203125" style="75" customWidth="1"/>
    <col min="2828" max="3072" width="11.44140625" style="75"/>
    <col min="3073" max="3073" width="8.88671875" style="75" customWidth="1"/>
    <col min="3074" max="3074" width="7.6640625" style="75" customWidth="1"/>
    <col min="3075" max="3075" width="67.33203125" style="75" customWidth="1"/>
    <col min="3076" max="3076" width="10.6640625" style="75" customWidth="1"/>
    <col min="3077" max="3077" width="12.6640625" style="75" customWidth="1"/>
    <col min="3078" max="3078" width="3" style="75" customWidth="1"/>
    <col min="3079" max="3079" width="11.33203125" style="75" customWidth="1"/>
    <col min="3080" max="3080" width="11.6640625" style="75" bestFit="1" customWidth="1"/>
    <col min="3081" max="3081" width="3" style="75" customWidth="1"/>
    <col min="3082" max="3083" width="11.33203125" style="75" customWidth="1"/>
    <col min="3084" max="3328" width="11.44140625" style="75"/>
    <col min="3329" max="3329" width="8.88671875" style="75" customWidth="1"/>
    <col min="3330" max="3330" width="7.6640625" style="75" customWidth="1"/>
    <col min="3331" max="3331" width="67.33203125" style="75" customWidth="1"/>
    <col min="3332" max="3332" width="10.6640625" style="75" customWidth="1"/>
    <col min="3333" max="3333" width="12.6640625" style="75" customWidth="1"/>
    <col min="3334" max="3334" width="3" style="75" customWidth="1"/>
    <col min="3335" max="3335" width="11.33203125" style="75" customWidth="1"/>
    <col min="3336" max="3336" width="11.6640625" style="75" bestFit="1" customWidth="1"/>
    <col min="3337" max="3337" width="3" style="75" customWidth="1"/>
    <col min="3338" max="3339" width="11.33203125" style="75" customWidth="1"/>
    <col min="3340" max="3584" width="11.44140625" style="75"/>
    <col min="3585" max="3585" width="8.88671875" style="75" customWidth="1"/>
    <col min="3586" max="3586" width="7.6640625" style="75" customWidth="1"/>
    <col min="3587" max="3587" width="67.33203125" style="75" customWidth="1"/>
    <col min="3588" max="3588" width="10.6640625" style="75" customWidth="1"/>
    <col min="3589" max="3589" width="12.6640625" style="75" customWidth="1"/>
    <col min="3590" max="3590" width="3" style="75" customWidth="1"/>
    <col min="3591" max="3591" width="11.33203125" style="75" customWidth="1"/>
    <col min="3592" max="3592" width="11.6640625" style="75" bestFit="1" customWidth="1"/>
    <col min="3593" max="3593" width="3" style="75" customWidth="1"/>
    <col min="3594" max="3595" width="11.33203125" style="75" customWidth="1"/>
    <col min="3596" max="3840" width="11.44140625" style="75"/>
    <col min="3841" max="3841" width="8.88671875" style="75" customWidth="1"/>
    <col min="3842" max="3842" width="7.6640625" style="75" customWidth="1"/>
    <col min="3843" max="3843" width="67.33203125" style="75" customWidth="1"/>
    <col min="3844" max="3844" width="10.6640625" style="75" customWidth="1"/>
    <col min="3845" max="3845" width="12.6640625" style="75" customWidth="1"/>
    <col min="3846" max="3846" width="3" style="75" customWidth="1"/>
    <col min="3847" max="3847" width="11.33203125" style="75" customWidth="1"/>
    <col min="3848" max="3848" width="11.6640625" style="75" bestFit="1" customWidth="1"/>
    <col min="3849" max="3849" width="3" style="75" customWidth="1"/>
    <col min="3850" max="3851" width="11.33203125" style="75" customWidth="1"/>
    <col min="3852" max="4096" width="11.44140625" style="75"/>
    <col min="4097" max="4097" width="8.88671875" style="75" customWidth="1"/>
    <col min="4098" max="4098" width="7.6640625" style="75" customWidth="1"/>
    <col min="4099" max="4099" width="67.33203125" style="75" customWidth="1"/>
    <col min="4100" max="4100" width="10.6640625" style="75" customWidth="1"/>
    <col min="4101" max="4101" width="12.6640625" style="75" customWidth="1"/>
    <col min="4102" max="4102" width="3" style="75" customWidth="1"/>
    <col min="4103" max="4103" width="11.33203125" style="75" customWidth="1"/>
    <col min="4104" max="4104" width="11.6640625" style="75" bestFit="1" customWidth="1"/>
    <col min="4105" max="4105" width="3" style="75" customWidth="1"/>
    <col min="4106" max="4107" width="11.33203125" style="75" customWidth="1"/>
    <col min="4108" max="4352" width="11.44140625" style="75"/>
    <col min="4353" max="4353" width="8.88671875" style="75" customWidth="1"/>
    <col min="4354" max="4354" width="7.6640625" style="75" customWidth="1"/>
    <col min="4355" max="4355" width="67.33203125" style="75" customWidth="1"/>
    <col min="4356" max="4356" width="10.6640625" style="75" customWidth="1"/>
    <col min="4357" max="4357" width="12.6640625" style="75" customWidth="1"/>
    <col min="4358" max="4358" width="3" style="75" customWidth="1"/>
    <col min="4359" max="4359" width="11.33203125" style="75" customWidth="1"/>
    <col min="4360" max="4360" width="11.6640625" style="75" bestFit="1" customWidth="1"/>
    <col min="4361" max="4361" width="3" style="75" customWidth="1"/>
    <col min="4362" max="4363" width="11.33203125" style="75" customWidth="1"/>
    <col min="4364" max="4608" width="11.44140625" style="75"/>
    <col min="4609" max="4609" width="8.88671875" style="75" customWidth="1"/>
    <col min="4610" max="4610" width="7.6640625" style="75" customWidth="1"/>
    <col min="4611" max="4611" width="67.33203125" style="75" customWidth="1"/>
    <col min="4612" max="4612" width="10.6640625" style="75" customWidth="1"/>
    <col min="4613" max="4613" width="12.6640625" style="75" customWidth="1"/>
    <col min="4614" max="4614" width="3" style="75" customWidth="1"/>
    <col min="4615" max="4615" width="11.33203125" style="75" customWidth="1"/>
    <col min="4616" max="4616" width="11.6640625" style="75" bestFit="1" customWidth="1"/>
    <col min="4617" max="4617" width="3" style="75" customWidth="1"/>
    <col min="4618" max="4619" width="11.33203125" style="75" customWidth="1"/>
    <col min="4620" max="4864" width="11.44140625" style="75"/>
    <col min="4865" max="4865" width="8.88671875" style="75" customWidth="1"/>
    <col min="4866" max="4866" width="7.6640625" style="75" customWidth="1"/>
    <col min="4867" max="4867" width="67.33203125" style="75" customWidth="1"/>
    <col min="4868" max="4868" width="10.6640625" style="75" customWidth="1"/>
    <col min="4869" max="4869" width="12.6640625" style="75" customWidth="1"/>
    <col min="4870" max="4870" width="3" style="75" customWidth="1"/>
    <col min="4871" max="4871" width="11.33203125" style="75" customWidth="1"/>
    <col min="4872" max="4872" width="11.6640625" style="75" bestFit="1" customWidth="1"/>
    <col min="4873" max="4873" width="3" style="75" customWidth="1"/>
    <col min="4874" max="4875" width="11.33203125" style="75" customWidth="1"/>
    <col min="4876" max="5120" width="11.44140625" style="75"/>
    <col min="5121" max="5121" width="8.88671875" style="75" customWidth="1"/>
    <col min="5122" max="5122" width="7.6640625" style="75" customWidth="1"/>
    <col min="5123" max="5123" width="67.33203125" style="75" customWidth="1"/>
    <col min="5124" max="5124" width="10.6640625" style="75" customWidth="1"/>
    <col min="5125" max="5125" width="12.6640625" style="75" customWidth="1"/>
    <col min="5126" max="5126" width="3" style="75" customWidth="1"/>
    <col min="5127" max="5127" width="11.33203125" style="75" customWidth="1"/>
    <col min="5128" max="5128" width="11.6640625" style="75" bestFit="1" customWidth="1"/>
    <col min="5129" max="5129" width="3" style="75" customWidth="1"/>
    <col min="5130" max="5131" width="11.33203125" style="75" customWidth="1"/>
    <col min="5132" max="5376" width="11.44140625" style="75"/>
    <col min="5377" max="5377" width="8.88671875" style="75" customWidth="1"/>
    <col min="5378" max="5378" width="7.6640625" style="75" customWidth="1"/>
    <col min="5379" max="5379" width="67.33203125" style="75" customWidth="1"/>
    <col min="5380" max="5380" width="10.6640625" style="75" customWidth="1"/>
    <col min="5381" max="5381" width="12.6640625" style="75" customWidth="1"/>
    <col min="5382" max="5382" width="3" style="75" customWidth="1"/>
    <col min="5383" max="5383" width="11.33203125" style="75" customWidth="1"/>
    <col min="5384" max="5384" width="11.6640625" style="75" bestFit="1" customWidth="1"/>
    <col min="5385" max="5385" width="3" style="75" customWidth="1"/>
    <col min="5386" max="5387" width="11.33203125" style="75" customWidth="1"/>
    <col min="5388" max="5632" width="11.44140625" style="75"/>
    <col min="5633" max="5633" width="8.88671875" style="75" customWidth="1"/>
    <col min="5634" max="5634" width="7.6640625" style="75" customWidth="1"/>
    <col min="5635" max="5635" width="67.33203125" style="75" customWidth="1"/>
    <col min="5636" max="5636" width="10.6640625" style="75" customWidth="1"/>
    <col min="5637" max="5637" width="12.6640625" style="75" customWidth="1"/>
    <col min="5638" max="5638" width="3" style="75" customWidth="1"/>
    <col min="5639" max="5639" width="11.33203125" style="75" customWidth="1"/>
    <col min="5640" max="5640" width="11.6640625" style="75" bestFit="1" customWidth="1"/>
    <col min="5641" max="5641" width="3" style="75" customWidth="1"/>
    <col min="5642" max="5643" width="11.33203125" style="75" customWidth="1"/>
    <col min="5644" max="5888" width="11.44140625" style="75"/>
    <col min="5889" max="5889" width="8.88671875" style="75" customWidth="1"/>
    <col min="5890" max="5890" width="7.6640625" style="75" customWidth="1"/>
    <col min="5891" max="5891" width="67.33203125" style="75" customWidth="1"/>
    <col min="5892" max="5892" width="10.6640625" style="75" customWidth="1"/>
    <col min="5893" max="5893" width="12.6640625" style="75" customWidth="1"/>
    <col min="5894" max="5894" width="3" style="75" customWidth="1"/>
    <col min="5895" max="5895" width="11.33203125" style="75" customWidth="1"/>
    <col min="5896" max="5896" width="11.6640625" style="75" bestFit="1" customWidth="1"/>
    <col min="5897" max="5897" width="3" style="75" customWidth="1"/>
    <col min="5898" max="5899" width="11.33203125" style="75" customWidth="1"/>
    <col min="5900" max="6144" width="11.44140625" style="75"/>
    <col min="6145" max="6145" width="8.88671875" style="75" customWidth="1"/>
    <col min="6146" max="6146" width="7.6640625" style="75" customWidth="1"/>
    <col min="6147" max="6147" width="67.33203125" style="75" customWidth="1"/>
    <col min="6148" max="6148" width="10.6640625" style="75" customWidth="1"/>
    <col min="6149" max="6149" width="12.6640625" style="75" customWidth="1"/>
    <col min="6150" max="6150" width="3" style="75" customWidth="1"/>
    <col min="6151" max="6151" width="11.33203125" style="75" customWidth="1"/>
    <col min="6152" max="6152" width="11.6640625" style="75" bestFit="1" customWidth="1"/>
    <col min="6153" max="6153" width="3" style="75" customWidth="1"/>
    <col min="6154" max="6155" width="11.33203125" style="75" customWidth="1"/>
    <col min="6156" max="6400" width="11.44140625" style="75"/>
    <col min="6401" max="6401" width="8.88671875" style="75" customWidth="1"/>
    <col min="6402" max="6402" width="7.6640625" style="75" customWidth="1"/>
    <col min="6403" max="6403" width="67.33203125" style="75" customWidth="1"/>
    <col min="6404" max="6404" width="10.6640625" style="75" customWidth="1"/>
    <col min="6405" max="6405" width="12.6640625" style="75" customWidth="1"/>
    <col min="6406" max="6406" width="3" style="75" customWidth="1"/>
    <col min="6407" max="6407" width="11.33203125" style="75" customWidth="1"/>
    <col min="6408" max="6408" width="11.6640625" style="75" bestFit="1" customWidth="1"/>
    <col min="6409" max="6409" width="3" style="75" customWidth="1"/>
    <col min="6410" max="6411" width="11.33203125" style="75" customWidth="1"/>
    <col min="6412" max="6656" width="11.44140625" style="75"/>
    <col min="6657" max="6657" width="8.88671875" style="75" customWidth="1"/>
    <col min="6658" max="6658" width="7.6640625" style="75" customWidth="1"/>
    <col min="6659" max="6659" width="67.33203125" style="75" customWidth="1"/>
    <col min="6660" max="6660" width="10.6640625" style="75" customWidth="1"/>
    <col min="6661" max="6661" width="12.6640625" style="75" customWidth="1"/>
    <col min="6662" max="6662" width="3" style="75" customWidth="1"/>
    <col min="6663" max="6663" width="11.33203125" style="75" customWidth="1"/>
    <col min="6664" max="6664" width="11.6640625" style="75" bestFit="1" customWidth="1"/>
    <col min="6665" max="6665" width="3" style="75" customWidth="1"/>
    <col min="6666" max="6667" width="11.33203125" style="75" customWidth="1"/>
    <col min="6668" max="6912" width="11.44140625" style="75"/>
    <col min="6913" max="6913" width="8.88671875" style="75" customWidth="1"/>
    <col min="6914" max="6914" width="7.6640625" style="75" customWidth="1"/>
    <col min="6915" max="6915" width="67.33203125" style="75" customWidth="1"/>
    <col min="6916" max="6916" width="10.6640625" style="75" customWidth="1"/>
    <col min="6917" max="6917" width="12.6640625" style="75" customWidth="1"/>
    <col min="6918" max="6918" width="3" style="75" customWidth="1"/>
    <col min="6919" max="6919" width="11.33203125" style="75" customWidth="1"/>
    <col min="6920" max="6920" width="11.6640625" style="75" bestFit="1" customWidth="1"/>
    <col min="6921" max="6921" width="3" style="75" customWidth="1"/>
    <col min="6922" max="6923" width="11.33203125" style="75" customWidth="1"/>
    <col min="6924" max="7168" width="11.44140625" style="75"/>
    <col min="7169" max="7169" width="8.88671875" style="75" customWidth="1"/>
    <col min="7170" max="7170" width="7.6640625" style="75" customWidth="1"/>
    <col min="7171" max="7171" width="67.33203125" style="75" customWidth="1"/>
    <col min="7172" max="7172" width="10.6640625" style="75" customWidth="1"/>
    <col min="7173" max="7173" width="12.6640625" style="75" customWidth="1"/>
    <col min="7174" max="7174" width="3" style="75" customWidth="1"/>
    <col min="7175" max="7175" width="11.33203125" style="75" customWidth="1"/>
    <col min="7176" max="7176" width="11.6640625" style="75" bestFit="1" customWidth="1"/>
    <col min="7177" max="7177" width="3" style="75" customWidth="1"/>
    <col min="7178" max="7179" width="11.33203125" style="75" customWidth="1"/>
    <col min="7180" max="7424" width="11.44140625" style="75"/>
    <col min="7425" max="7425" width="8.88671875" style="75" customWidth="1"/>
    <col min="7426" max="7426" width="7.6640625" style="75" customWidth="1"/>
    <col min="7427" max="7427" width="67.33203125" style="75" customWidth="1"/>
    <col min="7428" max="7428" width="10.6640625" style="75" customWidth="1"/>
    <col min="7429" max="7429" width="12.6640625" style="75" customWidth="1"/>
    <col min="7430" max="7430" width="3" style="75" customWidth="1"/>
    <col min="7431" max="7431" width="11.33203125" style="75" customWidth="1"/>
    <col min="7432" max="7432" width="11.6640625" style="75" bestFit="1" customWidth="1"/>
    <col min="7433" max="7433" width="3" style="75" customWidth="1"/>
    <col min="7434" max="7435" width="11.33203125" style="75" customWidth="1"/>
    <col min="7436" max="7680" width="11.44140625" style="75"/>
    <col min="7681" max="7681" width="8.88671875" style="75" customWidth="1"/>
    <col min="7682" max="7682" width="7.6640625" style="75" customWidth="1"/>
    <col min="7683" max="7683" width="67.33203125" style="75" customWidth="1"/>
    <col min="7684" max="7684" width="10.6640625" style="75" customWidth="1"/>
    <col min="7685" max="7685" width="12.6640625" style="75" customWidth="1"/>
    <col min="7686" max="7686" width="3" style="75" customWidth="1"/>
    <col min="7687" max="7687" width="11.33203125" style="75" customWidth="1"/>
    <col min="7688" max="7688" width="11.6640625" style="75" bestFit="1" customWidth="1"/>
    <col min="7689" max="7689" width="3" style="75" customWidth="1"/>
    <col min="7690" max="7691" width="11.33203125" style="75" customWidth="1"/>
    <col min="7692" max="7936" width="11.44140625" style="75"/>
    <col min="7937" max="7937" width="8.88671875" style="75" customWidth="1"/>
    <col min="7938" max="7938" width="7.6640625" style="75" customWidth="1"/>
    <col min="7939" max="7939" width="67.33203125" style="75" customWidth="1"/>
    <col min="7940" max="7940" width="10.6640625" style="75" customWidth="1"/>
    <col min="7941" max="7941" width="12.6640625" style="75" customWidth="1"/>
    <col min="7942" max="7942" width="3" style="75" customWidth="1"/>
    <col min="7943" max="7943" width="11.33203125" style="75" customWidth="1"/>
    <col min="7944" max="7944" width="11.6640625" style="75" bestFit="1" customWidth="1"/>
    <col min="7945" max="7945" width="3" style="75" customWidth="1"/>
    <col min="7946" max="7947" width="11.33203125" style="75" customWidth="1"/>
    <col min="7948" max="8192" width="11.44140625" style="75"/>
    <col min="8193" max="8193" width="8.88671875" style="75" customWidth="1"/>
    <col min="8194" max="8194" width="7.6640625" style="75" customWidth="1"/>
    <col min="8195" max="8195" width="67.33203125" style="75" customWidth="1"/>
    <col min="8196" max="8196" width="10.6640625" style="75" customWidth="1"/>
    <col min="8197" max="8197" width="12.6640625" style="75" customWidth="1"/>
    <col min="8198" max="8198" width="3" style="75" customWidth="1"/>
    <col min="8199" max="8199" width="11.33203125" style="75" customWidth="1"/>
    <col min="8200" max="8200" width="11.6640625" style="75" bestFit="1" customWidth="1"/>
    <col min="8201" max="8201" width="3" style="75" customWidth="1"/>
    <col min="8202" max="8203" width="11.33203125" style="75" customWidth="1"/>
    <col min="8204" max="8448" width="11.44140625" style="75"/>
    <col min="8449" max="8449" width="8.88671875" style="75" customWidth="1"/>
    <col min="8450" max="8450" width="7.6640625" style="75" customWidth="1"/>
    <col min="8451" max="8451" width="67.33203125" style="75" customWidth="1"/>
    <col min="8452" max="8452" width="10.6640625" style="75" customWidth="1"/>
    <col min="8453" max="8453" width="12.6640625" style="75" customWidth="1"/>
    <col min="8454" max="8454" width="3" style="75" customWidth="1"/>
    <col min="8455" max="8455" width="11.33203125" style="75" customWidth="1"/>
    <col min="8456" max="8456" width="11.6640625" style="75" bestFit="1" customWidth="1"/>
    <col min="8457" max="8457" width="3" style="75" customWidth="1"/>
    <col min="8458" max="8459" width="11.33203125" style="75" customWidth="1"/>
    <col min="8460" max="8704" width="11.44140625" style="75"/>
    <col min="8705" max="8705" width="8.88671875" style="75" customWidth="1"/>
    <col min="8706" max="8706" width="7.6640625" style="75" customWidth="1"/>
    <col min="8707" max="8707" width="67.33203125" style="75" customWidth="1"/>
    <col min="8708" max="8708" width="10.6640625" style="75" customWidth="1"/>
    <col min="8709" max="8709" width="12.6640625" style="75" customWidth="1"/>
    <col min="8710" max="8710" width="3" style="75" customWidth="1"/>
    <col min="8711" max="8711" width="11.33203125" style="75" customWidth="1"/>
    <col min="8712" max="8712" width="11.6640625" style="75" bestFit="1" customWidth="1"/>
    <col min="8713" max="8713" width="3" style="75" customWidth="1"/>
    <col min="8714" max="8715" width="11.33203125" style="75" customWidth="1"/>
    <col min="8716" max="8960" width="11.44140625" style="75"/>
    <col min="8961" max="8961" width="8.88671875" style="75" customWidth="1"/>
    <col min="8962" max="8962" width="7.6640625" style="75" customWidth="1"/>
    <col min="8963" max="8963" width="67.33203125" style="75" customWidth="1"/>
    <col min="8964" max="8964" width="10.6640625" style="75" customWidth="1"/>
    <col min="8965" max="8965" width="12.6640625" style="75" customWidth="1"/>
    <col min="8966" max="8966" width="3" style="75" customWidth="1"/>
    <col min="8967" max="8967" width="11.33203125" style="75" customWidth="1"/>
    <col min="8968" max="8968" width="11.6640625" style="75" bestFit="1" customWidth="1"/>
    <col min="8969" max="8969" width="3" style="75" customWidth="1"/>
    <col min="8970" max="8971" width="11.33203125" style="75" customWidth="1"/>
    <col min="8972" max="9216" width="11.44140625" style="75"/>
    <col min="9217" max="9217" width="8.88671875" style="75" customWidth="1"/>
    <col min="9218" max="9218" width="7.6640625" style="75" customWidth="1"/>
    <col min="9219" max="9219" width="67.33203125" style="75" customWidth="1"/>
    <col min="9220" max="9220" width="10.6640625" style="75" customWidth="1"/>
    <col min="9221" max="9221" width="12.6640625" style="75" customWidth="1"/>
    <col min="9222" max="9222" width="3" style="75" customWidth="1"/>
    <col min="9223" max="9223" width="11.33203125" style="75" customWidth="1"/>
    <col min="9224" max="9224" width="11.6640625" style="75" bestFit="1" customWidth="1"/>
    <col min="9225" max="9225" width="3" style="75" customWidth="1"/>
    <col min="9226" max="9227" width="11.33203125" style="75" customWidth="1"/>
    <col min="9228" max="9472" width="11.44140625" style="75"/>
    <col min="9473" max="9473" width="8.88671875" style="75" customWidth="1"/>
    <col min="9474" max="9474" width="7.6640625" style="75" customWidth="1"/>
    <col min="9475" max="9475" width="67.33203125" style="75" customWidth="1"/>
    <col min="9476" max="9476" width="10.6640625" style="75" customWidth="1"/>
    <col min="9477" max="9477" width="12.6640625" style="75" customWidth="1"/>
    <col min="9478" max="9478" width="3" style="75" customWidth="1"/>
    <col min="9479" max="9479" width="11.33203125" style="75" customWidth="1"/>
    <col min="9480" max="9480" width="11.6640625" style="75" bestFit="1" customWidth="1"/>
    <col min="9481" max="9481" width="3" style="75" customWidth="1"/>
    <col min="9482" max="9483" width="11.33203125" style="75" customWidth="1"/>
    <col min="9484" max="9728" width="11.44140625" style="75"/>
    <col min="9729" max="9729" width="8.88671875" style="75" customWidth="1"/>
    <col min="9730" max="9730" width="7.6640625" style="75" customWidth="1"/>
    <col min="9731" max="9731" width="67.33203125" style="75" customWidth="1"/>
    <col min="9732" max="9732" width="10.6640625" style="75" customWidth="1"/>
    <col min="9733" max="9733" width="12.6640625" style="75" customWidth="1"/>
    <col min="9734" max="9734" width="3" style="75" customWidth="1"/>
    <col min="9735" max="9735" width="11.33203125" style="75" customWidth="1"/>
    <col min="9736" max="9736" width="11.6640625" style="75" bestFit="1" customWidth="1"/>
    <col min="9737" max="9737" width="3" style="75" customWidth="1"/>
    <col min="9738" max="9739" width="11.33203125" style="75" customWidth="1"/>
    <col min="9740" max="9984" width="11.44140625" style="75"/>
    <col min="9985" max="9985" width="8.88671875" style="75" customWidth="1"/>
    <col min="9986" max="9986" width="7.6640625" style="75" customWidth="1"/>
    <col min="9987" max="9987" width="67.33203125" style="75" customWidth="1"/>
    <col min="9988" max="9988" width="10.6640625" style="75" customWidth="1"/>
    <col min="9989" max="9989" width="12.6640625" style="75" customWidth="1"/>
    <col min="9990" max="9990" width="3" style="75" customWidth="1"/>
    <col min="9991" max="9991" width="11.33203125" style="75" customWidth="1"/>
    <col min="9992" max="9992" width="11.6640625" style="75" bestFit="1" customWidth="1"/>
    <col min="9993" max="9993" width="3" style="75" customWidth="1"/>
    <col min="9994" max="9995" width="11.33203125" style="75" customWidth="1"/>
    <col min="9996" max="10240" width="11.44140625" style="75"/>
    <col min="10241" max="10241" width="8.88671875" style="75" customWidth="1"/>
    <col min="10242" max="10242" width="7.6640625" style="75" customWidth="1"/>
    <col min="10243" max="10243" width="67.33203125" style="75" customWidth="1"/>
    <col min="10244" max="10244" width="10.6640625" style="75" customWidth="1"/>
    <col min="10245" max="10245" width="12.6640625" style="75" customWidth="1"/>
    <col min="10246" max="10246" width="3" style="75" customWidth="1"/>
    <col min="10247" max="10247" width="11.33203125" style="75" customWidth="1"/>
    <col min="10248" max="10248" width="11.6640625" style="75" bestFit="1" customWidth="1"/>
    <col min="10249" max="10249" width="3" style="75" customWidth="1"/>
    <col min="10250" max="10251" width="11.33203125" style="75" customWidth="1"/>
    <col min="10252" max="10496" width="11.44140625" style="75"/>
    <col min="10497" max="10497" width="8.88671875" style="75" customWidth="1"/>
    <col min="10498" max="10498" width="7.6640625" style="75" customWidth="1"/>
    <col min="10499" max="10499" width="67.33203125" style="75" customWidth="1"/>
    <col min="10500" max="10500" width="10.6640625" style="75" customWidth="1"/>
    <col min="10501" max="10501" width="12.6640625" style="75" customWidth="1"/>
    <col min="10502" max="10502" width="3" style="75" customWidth="1"/>
    <col min="10503" max="10503" width="11.33203125" style="75" customWidth="1"/>
    <col min="10504" max="10504" width="11.6640625" style="75" bestFit="1" customWidth="1"/>
    <col min="10505" max="10505" width="3" style="75" customWidth="1"/>
    <col min="10506" max="10507" width="11.33203125" style="75" customWidth="1"/>
    <col min="10508" max="10752" width="11.44140625" style="75"/>
    <col min="10753" max="10753" width="8.88671875" style="75" customWidth="1"/>
    <col min="10754" max="10754" width="7.6640625" style="75" customWidth="1"/>
    <col min="10755" max="10755" width="67.33203125" style="75" customWidth="1"/>
    <col min="10756" max="10756" width="10.6640625" style="75" customWidth="1"/>
    <col min="10757" max="10757" width="12.6640625" style="75" customWidth="1"/>
    <col min="10758" max="10758" width="3" style="75" customWidth="1"/>
    <col min="10759" max="10759" width="11.33203125" style="75" customWidth="1"/>
    <col min="10760" max="10760" width="11.6640625" style="75" bestFit="1" customWidth="1"/>
    <col min="10761" max="10761" width="3" style="75" customWidth="1"/>
    <col min="10762" max="10763" width="11.33203125" style="75" customWidth="1"/>
    <col min="10764" max="11008" width="11.44140625" style="75"/>
    <col min="11009" max="11009" width="8.88671875" style="75" customWidth="1"/>
    <col min="11010" max="11010" width="7.6640625" style="75" customWidth="1"/>
    <col min="11011" max="11011" width="67.33203125" style="75" customWidth="1"/>
    <col min="11012" max="11012" width="10.6640625" style="75" customWidth="1"/>
    <col min="11013" max="11013" width="12.6640625" style="75" customWidth="1"/>
    <col min="11014" max="11014" width="3" style="75" customWidth="1"/>
    <col min="11015" max="11015" width="11.33203125" style="75" customWidth="1"/>
    <col min="11016" max="11016" width="11.6640625" style="75" bestFit="1" customWidth="1"/>
    <col min="11017" max="11017" width="3" style="75" customWidth="1"/>
    <col min="11018" max="11019" width="11.33203125" style="75" customWidth="1"/>
    <col min="11020" max="11264" width="11.44140625" style="75"/>
    <col min="11265" max="11265" width="8.88671875" style="75" customWidth="1"/>
    <col min="11266" max="11266" width="7.6640625" style="75" customWidth="1"/>
    <col min="11267" max="11267" width="67.33203125" style="75" customWidth="1"/>
    <col min="11268" max="11268" width="10.6640625" style="75" customWidth="1"/>
    <col min="11269" max="11269" width="12.6640625" style="75" customWidth="1"/>
    <col min="11270" max="11270" width="3" style="75" customWidth="1"/>
    <col min="11271" max="11271" width="11.33203125" style="75" customWidth="1"/>
    <col min="11272" max="11272" width="11.6640625" style="75" bestFit="1" customWidth="1"/>
    <col min="11273" max="11273" width="3" style="75" customWidth="1"/>
    <col min="11274" max="11275" width="11.33203125" style="75" customWidth="1"/>
    <col min="11276" max="11520" width="11.44140625" style="75"/>
    <col min="11521" max="11521" width="8.88671875" style="75" customWidth="1"/>
    <col min="11522" max="11522" width="7.6640625" style="75" customWidth="1"/>
    <col min="11523" max="11523" width="67.33203125" style="75" customWidth="1"/>
    <col min="11524" max="11524" width="10.6640625" style="75" customWidth="1"/>
    <col min="11525" max="11525" width="12.6640625" style="75" customWidth="1"/>
    <col min="11526" max="11526" width="3" style="75" customWidth="1"/>
    <col min="11527" max="11527" width="11.33203125" style="75" customWidth="1"/>
    <col min="11528" max="11528" width="11.6640625" style="75" bestFit="1" customWidth="1"/>
    <col min="11529" max="11529" width="3" style="75" customWidth="1"/>
    <col min="11530" max="11531" width="11.33203125" style="75" customWidth="1"/>
    <col min="11532" max="11776" width="11.44140625" style="75"/>
    <col min="11777" max="11777" width="8.88671875" style="75" customWidth="1"/>
    <col min="11778" max="11778" width="7.6640625" style="75" customWidth="1"/>
    <col min="11779" max="11779" width="67.33203125" style="75" customWidth="1"/>
    <col min="11780" max="11780" width="10.6640625" style="75" customWidth="1"/>
    <col min="11781" max="11781" width="12.6640625" style="75" customWidth="1"/>
    <col min="11782" max="11782" width="3" style="75" customWidth="1"/>
    <col min="11783" max="11783" width="11.33203125" style="75" customWidth="1"/>
    <col min="11784" max="11784" width="11.6640625" style="75" bestFit="1" customWidth="1"/>
    <col min="11785" max="11785" width="3" style="75" customWidth="1"/>
    <col min="11786" max="11787" width="11.33203125" style="75" customWidth="1"/>
    <col min="11788" max="12032" width="11.44140625" style="75"/>
    <col min="12033" max="12033" width="8.88671875" style="75" customWidth="1"/>
    <col min="12034" max="12034" width="7.6640625" style="75" customWidth="1"/>
    <col min="12035" max="12035" width="67.33203125" style="75" customWidth="1"/>
    <col min="12036" max="12036" width="10.6640625" style="75" customWidth="1"/>
    <col min="12037" max="12037" width="12.6640625" style="75" customWidth="1"/>
    <col min="12038" max="12038" width="3" style="75" customWidth="1"/>
    <col min="12039" max="12039" width="11.33203125" style="75" customWidth="1"/>
    <col min="12040" max="12040" width="11.6640625" style="75" bestFit="1" customWidth="1"/>
    <col min="12041" max="12041" width="3" style="75" customWidth="1"/>
    <col min="12042" max="12043" width="11.33203125" style="75" customWidth="1"/>
    <col min="12044" max="12288" width="11.44140625" style="75"/>
    <col min="12289" max="12289" width="8.88671875" style="75" customWidth="1"/>
    <col min="12290" max="12290" width="7.6640625" style="75" customWidth="1"/>
    <col min="12291" max="12291" width="67.33203125" style="75" customWidth="1"/>
    <col min="12292" max="12292" width="10.6640625" style="75" customWidth="1"/>
    <col min="12293" max="12293" width="12.6640625" style="75" customWidth="1"/>
    <col min="12294" max="12294" width="3" style="75" customWidth="1"/>
    <col min="12295" max="12295" width="11.33203125" style="75" customWidth="1"/>
    <col min="12296" max="12296" width="11.6640625" style="75" bestFit="1" customWidth="1"/>
    <col min="12297" max="12297" width="3" style="75" customWidth="1"/>
    <col min="12298" max="12299" width="11.33203125" style="75" customWidth="1"/>
    <col min="12300" max="12544" width="11.44140625" style="75"/>
    <col min="12545" max="12545" width="8.88671875" style="75" customWidth="1"/>
    <col min="12546" max="12546" width="7.6640625" style="75" customWidth="1"/>
    <col min="12547" max="12547" width="67.33203125" style="75" customWidth="1"/>
    <col min="12548" max="12548" width="10.6640625" style="75" customWidth="1"/>
    <col min="12549" max="12549" width="12.6640625" style="75" customWidth="1"/>
    <col min="12550" max="12550" width="3" style="75" customWidth="1"/>
    <col min="12551" max="12551" width="11.33203125" style="75" customWidth="1"/>
    <col min="12552" max="12552" width="11.6640625" style="75" bestFit="1" customWidth="1"/>
    <col min="12553" max="12553" width="3" style="75" customWidth="1"/>
    <col min="12554" max="12555" width="11.33203125" style="75" customWidth="1"/>
    <col min="12556" max="12800" width="11.44140625" style="75"/>
    <col min="12801" max="12801" width="8.88671875" style="75" customWidth="1"/>
    <col min="12802" max="12802" width="7.6640625" style="75" customWidth="1"/>
    <col min="12803" max="12803" width="67.33203125" style="75" customWidth="1"/>
    <col min="12804" max="12804" width="10.6640625" style="75" customWidth="1"/>
    <col min="12805" max="12805" width="12.6640625" style="75" customWidth="1"/>
    <col min="12806" max="12806" width="3" style="75" customWidth="1"/>
    <col min="12807" max="12807" width="11.33203125" style="75" customWidth="1"/>
    <col min="12808" max="12808" width="11.6640625" style="75" bestFit="1" customWidth="1"/>
    <col min="12809" max="12809" width="3" style="75" customWidth="1"/>
    <col min="12810" max="12811" width="11.33203125" style="75" customWidth="1"/>
    <col min="12812" max="13056" width="11.44140625" style="75"/>
    <col min="13057" max="13057" width="8.88671875" style="75" customWidth="1"/>
    <col min="13058" max="13058" width="7.6640625" style="75" customWidth="1"/>
    <col min="13059" max="13059" width="67.33203125" style="75" customWidth="1"/>
    <col min="13060" max="13060" width="10.6640625" style="75" customWidth="1"/>
    <col min="13061" max="13061" width="12.6640625" style="75" customWidth="1"/>
    <col min="13062" max="13062" width="3" style="75" customWidth="1"/>
    <col min="13063" max="13063" width="11.33203125" style="75" customWidth="1"/>
    <col min="13064" max="13064" width="11.6640625" style="75" bestFit="1" customWidth="1"/>
    <col min="13065" max="13065" width="3" style="75" customWidth="1"/>
    <col min="13066" max="13067" width="11.33203125" style="75" customWidth="1"/>
    <col min="13068" max="13312" width="11.44140625" style="75"/>
    <col min="13313" max="13313" width="8.88671875" style="75" customWidth="1"/>
    <col min="13314" max="13314" width="7.6640625" style="75" customWidth="1"/>
    <col min="13315" max="13315" width="67.33203125" style="75" customWidth="1"/>
    <col min="13316" max="13316" width="10.6640625" style="75" customWidth="1"/>
    <col min="13317" max="13317" width="12.6640625" style="75" customWidth="1"/>
    <col min="13318" max="13318" width="3" style="75" customWidth="1"/>
    <col min="13319" max="13319" width="11.33203125" style="75" customWidth="1"/>
    <col min="13320" max="13320" width="11.6640625" style="75" bestFit="1" customWidth="1"/>
    <col min="13321" max="13321" width="3" style="75" customWidth="1"/>
    <col min="13322" max="13323" width="11.33203125" style="75" customWidth="1"/>
    <col min="13324" max="13568" width="11.44140625" style="75"/>
    <col min="13569" max="13569" width="8.88671875" style="75" customWidth="1"/>
    <col min="13570" max="13570" width="7.6640625" style="75" customWidth="1"/>
    <col min="13571" max="13571" width="67.33203125" style="75" customWidth="1"/>
    <col min="13572" max="13572" width="10.6640625" style="75" customWidth="1"/>
    <col min="13573" max="13573" width="12.6640625" style="75" customWidth="1"/>
    <col min="13574" max="13574" width="3" style="75" customWidth="1"/>
    <col min="13575" max="13575" width="11.33203125" style="75" customWidth="1"/>
    <col min="13576" max="13576" width="11.6640625" style="75" bestFit="1" customWidth="1"/>
    <col min="13577" max="13577" width="3" style="75" customWidth="1"/>
    <col min="13578" max="13579" width="11.33203125" style="75" customWidth="1"/>
    <col min="13580" max="13824" width="11.44140625" style="75"/>
    <col min="13825" max="13825" width="8.88671875" style="75" customWidth="1"/>
    <col min="13826" max="13826" width="7.6640625" style="75" customWidth="1"/>
    <col min="13827" max="13827" width="67.33203125" style="75" customWidth="1"/>
    <col min="13828" max="13828" width="10.6640625" style="75" customWidth="1"/>
    <col min="13829" max="13829" width="12.6640625" style="75" customWidth="1"/>
    <col min="13830" max="13830" width="3" style="75" customWidth="1"/>
    <col min="13831" max="13831" width="11.33203125" style="75" customWidth="1"/>
    <col min="13832" max="13832" width="11.6640625" style="75" bestFit="1" customWidth="1"/>
    <col min="13833" max="13833" width="3" style="75" customWidth="1"/>
    <col min="13834" max="13835" width="11.33203125" style="75" customWidth="1"/>
    <col min="13836" max="14080" width="11.44140625" style="75"/>
    <col min="14081" max="14081" width="8.88671875" style="75" customWidth="1"/>
    <col min="14082" max="14082" width="7.6640625" style="75" customWidth="1"/>
    <col min="14083" max="14083" width="67.33203125" style="75" customWidth="1"/>
    <col min="14084" max="14084" width="10.6640625" style="75" customWidth="1"/>
    <col min="14085" max="14085" width="12.6640625" style="75" customWidth="1"/>
    <col min="14086" max="14086" width="3" style="75" customWidth="1"/>
    <col min="14087" max="14087" width="11.33203125" style="75" customWidth="1"/>
    <col min="14088" max="14088" width="11.6640625" style="75" bestFit="1" customWidth="1"/>
    <col min="14089" max="14089" width="3" style="75" customWidth="1"/>
    <col min="14090" max="14091" width="11.33203125" style="75" customWidth="1"/>
    <col min="14092" max="14336" width="11.44140625" style="75"/>
    <col min="14337" max="14337" width="8.88671875" style="75" customWidth="1"/>
    <col min="14338" max="14338" width="7.6640625" style="75" customWidth="1"/>
    <col min="14339" max="14339" width="67.33203125" style="75" customWidth="1"/>
    <col min="14340" max="14340" width="10.6640625" style="75" customWidth="1"/>
    <col min="14341" max="14341" width="12.6640625" style="75" customWidth="1"/>
    <col min="14342" max="14342" width="3" style="75" customWidth="1"/>
    <col min="14343" max="14343" width="11.33203125" style="75" customWidth="1"/>
    <col min="14344" max="14344" width="11.6640625" style="75" bestFit="1" customWidth="1"/>
    <col min="14345" max="14345" width="3" style="75" customWidth="1"/>
    <col min="14346" max="14347" width="11.33203125" style="75" customWidth="1"/>
    <col min="14348" max="14592" width="11.44140625" style="75"/>
    <col min="14593" max="14593" width="8.88671875" style="75" customWidth="1"/>
    <col min="14594" max="14594" width="7.6640625" style="75" customWidth="1"/>
    <col min="14595" max="14595" width="67.33203125" style="75" customWidth="1"/>
    <col min="14596" max="14596" width="10.6640625" style="75" customWidth="1"/>
    <col min="14597" max="14597" width="12.6640625" style="75" customWidth="1"/>
    <col min="14598" max="14598" width="3" style="75" customWidth="1"/>
    <col min="14599" max="14599" width="11.33203125" style="75" customWidth="1"/>
    <col min="14600" max="14600" width="11.6640625" style="75" bestFit="1" customWidth="1"/>
    <col min="14601" max="14601" width="3" style="75" customWidth="1"/>
    <col min="14602" max="14603" width="11.33203125" style="75" customWidth="1"/>
    <col min="14604" max="14848" width="11.44140625" style="75"/>
    <col min="14849" max="14849" width="8.88671875" style="75" customWidth="1"/>
    <col min="14850" max="14850" width="7.6640625" style="75" customWidth="1"/>
    <col min="14851" max="14851" width="67.33203125" style="75" customWidth="1"/>
    <col min="14852" max="14852" width="10.6640625" style="75" customWidth="1"/>
    <col min="14853" max="14853" width="12.6640625" style="75" customWidth="1"/>
    <col min="14854" max="14854" width="3" style="75" customWidth="1"/>
    <col min="14855" max="14855" width="11.33203125" style="75" customWidth="1"/>
    <col min="14856" max="14856" width="11.6640625" style="75" bestFit="1" customWidth="1"/>
    <col min="14857" max="14857" width="3" style="75" customWidth="1"/>
    <col min="14858" max="14859" width="11.33203125" style="75" customWidth="1"/>
    <col min="14860" max="15104" width="11.44140625" style="75"/>
    <col min="15105" max="15105" width="8.88671875" style="75" customWidth="1"/>
    <col min="15106" max="15106" width="7.6640625" style="75" customWidth="1"/>
    <col min="15107" max="15107" width="67.33203125" style="75" customWidth="1"/>
    <col min="15108" max="15108" width="10.6640625" style="75" customWidth="1"/>
    <col min="15109" max="15109" width="12.6640625" style="75" customWidth="1"/>
    <col min="15110" max="15110" width="3" style="75" customWidth="1"/>
    <col min="15111" max="15111" width="11.33203125" style="75" customWidth="1"/>
    <col min="15112" max="15112" width="11.6640625" style="75" bestFit="1" customWidth="1"/>
    <col min="15113" max="15113" width="3" style="75" customWidth="1"/>
    <col min="15114" max="15115" width="11.33203125" style="75" customWidth="1"/>
    <col min="15116" max="15360" width="11.44140625" style="75"/>
    <col min="15361" max="15361" width="8.88671875" style="75" customWidth="1"/>
    <col min="15362" max="15362" width="7.6640625" style="75" customWidth="1"/>
    <col min="15363" max="15363" width="67.33203125" style="75" customWidth="1"/>
    <col min="15364" max="15364" width="10.6640625" style="75" customWidth="1"/>
    <col min="15365" max="15365" width="12.6640625" style="75" customWidth="1"/>
    <col min="15366" max="15366" width="3" style="75" customWidth="1"/>
    <col min="15367" max="15367" width="11.33203125" style="75" customWidth="1"/>
    <col min="15368" max="15368" width="11.6640625" style="75" bestFit="1" customWidth="1"/>
    <col min="15369" max="15369" width="3" style="75" customWidth="1"/>
    <col min="15370" max="15371" width="11.33203125" style="75" customWidth="1"/>
    <col min="15372" max="15616" width="11.44140625" style="75"/>
    <col min="15617" max="15617" width="8.88671875" style="75" customWidth="1"/>
    <col min="15618" max="15618" width="7.6640625" style="75" customWidth="1"/>
    <col min="15619" max="15619" width="67.33203125" style="75" customWidth="1"/>
    <col min="15620" max="15620" width="10.6640625" style="75" customWidth="1"/>
    <col min="15621" max="15621" width="12.6640625" style="75" customWidth="1"/>
    <col min="15622" max="15622" width="3" style="75" customWidth="1"/>
    <col min="15623" max="15623" width="11.33203125" style="75" customWidth="1"/>
    <col min="15624" max="15624" width="11.6640625" style="75" bestFit="1" customWidth="1"/>
    <col min="15625" max="15625" width="3" style="75" customWidth="1"/>
    <col min="15626" max="15627" width="11.33203125" style="75" customWidth="1"/>
    <col min="15628" max="15872" width="11.44140625" style="75"/>
    <col min="15873" max="15873" width="8.88671875" style="75" customWidth="1"/>
    <col min="15874" max="15874" width="7.6640625" style="75" customWidth="1"/>
    <col min="15875" max="15875" width="67.33203125" style="75" customWidth="1"/>
    <col min="15876" max="15876" width="10.6640625" style="75" customWidth="1"/>
    <col min="15877" max="15877" width="12.6640625" style="75" customWidth="1"/>
    <col min="15878" max="15878" width="3" style="75" customWidth="1"/>
    <col min="15879" max="15879" width="11.33203125" style="75" customWidth="1"/>
    <col min="15880" max="15880" width="11.6640625" style="75" bestFit="1" customWidth="1"/>
    <col min="15881" max="15881" width="3" style="75" customWidth="1"/>
    <col min="15882" max="15883" width="11.33203125" style="75" customWidth="1"/>
    <col min="15884" max="16128" width="11.44140625" style="75"/>
    <col min="16129" max="16129" width="8.88671875" style="75" customWidth="1"/>
    <col min="16130" max="16130" width="7.6640625" style="75" customWidth="1"/>
    <col min="16131" max="16131" width="67.33203125" style="75" customWidth="1"/>
    <col min="16132" max="16132" width="10.6640625" style="75" customWidth="1"/>
    <col min="16133" max="16133" width="12.6640625" style="75" customWidth="1"/>
    <col min="16134" max="16134" width="3" style="75" customWidth="1"/>
    <col min="16135" max="16135" width="11.33203125" style="75" customWidth="1"/>
    <col min="16136" max="16136" width="11.6640625" style="75" bestFit="1" customWidth="1"/>
    <col min="16137" max="16137" width="3" style="75" customWidth="1"/>
    <col min="16138" max="16139" width="11.33203125" style="75" customWidth="1"/>
    <col min="16140" max="16384" width="11.44140625" style="75"/>
  </cols>
  <sheetData>
    <row r="1" spans="1:12" ht="15.75" customHeight="1">
      <c r="A1" s="1" t="s">
        <v>0</v>
      </c>
      <c r="B1" s="1"/>
      <c r="C1" s="2"/>
      <c r="D1" s="2"/>
      <c r="E1" s="2"/>
      <c r="F1" s="2"/>
      <c r="I1" s="2"/>
    </row>
    <row r="2" spans="1:12" ht="15.75" customHeight="1">
      <c r="A2" s="4" t="s">
        <v>60</v>
      </c>
      <c r="B2" s="4"/>
      <c r="C2" s="5"/>
      <c r="D2" s="2"/>
      <c r="E2" s="2"/>
      <c r="F2" s="2"/>
      <c r="I2" s="2"/>
    </row>
    <row r="3" spans="1:12" ht="15.75" customHeight="1">
      <c r="A3" s="4" t="s">
        <v>61</v>
      </c>
      <c r="B3" s="4"/>
      <c r="C3" s="6"/>
      <c r="D3" s="2"/>
      <c r="E3" s="2"/>
      <c r="F3" s="2"/>
      <c r="I3" s="2"/>
    </row>
    <row r="4" spans="1:12" ht="15" customHeight="1">
      <c r="A4" s="2"/>
      <c r="B4" s="2"/>
      <c r="C4" s="2"/>
      <c r="D4" s="2"/>
      <c r="E4" s="104" t="s">
        <v>1</v>
      </c>
      <c r="F4" s="106" t="s">
        <v>124</v>
      </c>
      <c r="I4" s="2"/>
    </row>
    <row r="5" spans="1:12" ht="30" customHeight="1">
      <c r="A5" s="2"/>
      <c r="B5" s="76" t="s">
        <v>2</v>
      </c>
      <c r="C5" s="77"/>
      <c r="D5" s="69" t="s">
        <v>3</v>
      </c>
      <c r="E5" s="104"/>
      <c r="F5" s="106"/>
      <c r="I5" s="69"/>
      <c r="L5" s="75" t="s">
        <v>47</v>
      </c>
    </row>
    <row r="6" spans="1:12" ht="15" customHeight="1">
      <c r="A6" s="2"/>
      <c r="B6" s="76"/>
      <c r="C6" s="77"/>
      <c r="D6" s="69"/>
      <c r="E6" s="69"/>
      <c r="F6" s="78"/>
      <c r="I6" s="69"/>
    </row>
    <row r="7" spans="1:12" ht="15" customHeight="1">
      <c r="A7" s="79" t="s">
        <v>4</v>
      </c>
      <c r="B7" s="79"/>
      <c r="C7" s="77"/>
      <c r="D7" s="69"/>
      <c r="E7" s="13"/>
      <c r="F7" s="80"/>
      <c r="I7" s="69"/>
    </row>
    <row r="8" spans="1:12" ht="15" customHeight="1">
      <c r="A8" s="81"/>
      <c r="B8" s="82" t="s">
        <v>5</v>
      </c>
      <c r="C8" s="77" t="s">
        <v>6</v>
      </c>
      <c r="D8" s="83">
        <v>-866</v>
      </c>
      <c r="E8" s="70">
        <v>900</v>
      </c>
      <c r="F8" s="84"/>
      <c r="I8" s="68"/>
    </row>
    <row r="9" spans="1:12" ht="15" customHeight="1">
      <c r="A9" s="81"/>
      <c r="B9" s="82" t="s">
        <v>7</v>
      </c>
      <c r="C9" s="77" t="s">
        <v>8</v>
      </c>
      <c r="D9" s="83">
        <v>-306</v>
      </c>
      <c r="E9" s="70">
        <v>500</v>
      </c>
      <c r="F9" s="84"/>
      <c r="I9" s="68"/>
    </row>
    <row r="10" spans="1:12" ht="15" customHeight="1">
      <c r="A10" s="81"/>
      <c r="B10" s="82" t="s">
        <v>9</v>
      </c>
      <c r="C10" s="77" t="s">
        <v>10</v>
      </c>
      <c r="D10" s="83">
        <v>-79</v>
      </c>
      <c r="E10" s="70">
        <v>100</v>
      </c>
      <c r="F10" s="84"/>
      <c r="I10" s="68"/>
    </row>
    <row r="11" spans="1:12" ht="15" customHeight="1">
      <c r="A11" s="81"/>
      <c r="B11" s="82" t="s">
        <v>11</v>
      </c>
      <c r="C11" s="77" t="s">
        <v>12</v>
      </c>
      <c r="D11" s="83">
        <v>-2705</v>
      </c>
      <c r="E11" s="70">
        <v>1500</v>
      </c>
      <c r="F11" s="84"/>
      <c r="I11" s="68"/>
    </row>
    <row r="12" spans="1:12" ht="15" customHeight="1">
      <c r="A12" s="81"/>
      <c r="B12" s="82" t="s">
        <v>13</v>
      </c>
      <c r="C12" s="77" t="s">
        <v>14</v>
      </c>
      <c r="D12" s="83">
        <v>-2352</v>
      </c>
      <c r="E12" s="70">
        <v>1500</v>
      </c>
      <c r="F12" s="84"/>
      <c r="I12" s="68"/>
    </row>
    <row r="13" spans="1:12" ht="15" customHeight="1">
      <c r="A13" s="81"/>
      <c r="B13" s="82" t="s">
        <v>15</v>
      </c>
      <c r="C13" s="77" t="s">
        <v>138</v>
      </c>
      <c r="D13" s="83">
        <v>0</v>
      </c>
      <c r="E13" s="70"/>
      <c r="F13" s="84"/>
      <c r="I13" s="68"/>
    </row>
    <row r="14" spans="1:12" ht="15" customHeight="1">
      <c r="A14" s="81"/>
      <c r="B14" s="82" t="s">
        <v>16</v>
      </c>
      <c r="C14" s="77" t="s">
        <v>17</v>
      </c>
      <c r="D14" s="83">
        <v>-78</v>
      </c>
      <c r="E14" s="70">
        <v>150</v>
      </c>
      <c r="F14" s="84"/>
      <c r="I14" s="68"/>
    </row>
    <row r="15" spans="1:12" ht="15" customHeight="1">
      <c r="A15" s="81"/>
      <c r="B15" s="82" t="s">
        <v>18</v>
      </c>
      <c r="C15" s="77" t="s">
        <v>19</v>
      </c>
      <c r="D15" s="83">
        <v>-78</v>
      </c>
      <c r="E15" s="70">
        <v>80</v>
      </c>
      <c r="F15" s="84"/>
      <c r="I15" s="68"/>
    </row>
    <row r="16" spans="1:12" ht="15" customHeight="1">
      <c r="A16" s="81"/>
      <c r="B16" s="82" t="s">
        <v>20</v>
      </c>
      <c r="C16" s="77" t="s">
        <v>62</v>
      </c>
      <c r="D16" s="83">
        <v>-250</v>
      </c>
      <c r="E16" s="70">
        <v>0</v>
      </c>
      <c r="F16" s="84"/>
      <c r="I16" s="68"/>
    </row>
    <row r="17" spans="1:9" ht="15" customHeight="1">
      <c r="A17" s="81"/>
      <c r="B17" s="82" t="s">
        <v>21</v>
      </c>
      <c r="C17" s="77" t="s">
        <v>22</v>
      </c>
      <c r="D17" s="83">
        <v>-150</v>
      </c>
      <c r="E17" s="70">
        <v>150</v>
      </c>
      <c r="F17" s="84"/>
      <c r="I17" s="68"/>
    </row>
    <row r="18" spans="1:9" ht="15" customHeight="1">
      <c r="A18" s="81"/>
      <c r="B18" s="82" t="s">
        <v>23</v>
      </c>
      <c r="C18" s="77" t="s">
        <v>24</v>
      </c>
      <c r="D18" s="83">
        <v>-50</v>
      </c>
      <c r="E18" s="70">
        <v>50</v>
      </c>
      <c r="F18" s="84"/>
      <c r="I18" s="68"/>
    </row>
    <row r="19" spans="1:9" ht="15" customHeight="1">
      <c r="A19" s="77"/>
      <c r="B19" s="85"/>
      <c r="C19" s="86" t="s">
        <v>25</v>
      </c>
      <c r="D19" s="71">
        <f>SUM(D8:D18)</f>
        <v>-6914</v>
      </c>
      <c r="E19" s="71">
        <f>SUM(E8:E18)</f>
        <v>4930</v>
      </c>
      <c r="F19" s="71">
        <f>SUM(F8:F18)</f>
        <v>0</v>
      </c>
      <c r="H19" s="87"/>
      <c r="I19" s="11"/>
    </row>
    <row r="20" spans="1:9" ht="15" customHeight="1">
      <c r="A20" s="77"/>
      <c r="B20" s="85"/>
      <c r="C20" s="77"/>
      <c r="D20" s="72"/>
      <c r="E20" s="72"/>
      <c r="F20" s="72"/>
      <c r="I20" s="2"/>
    </row>
    <row r="21" spans="1:9" ht="15" customHeight="1">
      <c r="A21" s="79" t="s">
        <v>26</v>
      </c>
      <c r="B21" s="88"/>
      <c r="C21" s="77"/>
      <c r="D21" s="72"/>
      <c r="E21" s="70"/>
      <c r="F21" s="89"/>
      <c r="I21" s="2"/>
    </row>
    <row r="22" spans="1:9" ht="15" customHeight="1">
      <c r="A22" s="90"/>
      <c r="B22" s="90">
        <v>1.1000000000000001</v>
      </c>
      <c r="C22" s="77" t="s">
        <v>27</v>
      </c>
      <c r="D22" s="72">
        <v>-1616</v>
      </c>
      <c r="E22" s="70">
        <v>0</v>
      </c>
      <c r="F22" s="89"/>
      <c r="I22" s="68"/>
    </row>
    <row r="23" spans="1:9" ht="15" customHeight="1">
      <c r="A23" s="90"/>
      <c r="B23" s="90">
        <v>1.2</v>
      </c>
      <c r="C23" s="77" t="s">
        <v>28</v>
      </c>
      <c r="D23" s="72">
        <v>-1693</v>
      </c>
      <c r="E23" s="70">
        <v>3500</v>
      </c>
      <c r="F23" s="89"/>
      <c r="I23" s="68"/>
    </row>
    <row r="24" spans="1:9" ht="15" customHeight="1">
      <c r="A24" s="90"/>
      <c r="B24" s="90">
        <v>1.3</v>
      </c>
      <c r="C24" s="77" t="s">
        <v>29</v>
      </c>
      <c r="D24" s="72">
        <v>-601</v>
      </c>
      <c r="E24" s="70">
        <v>1000</v>
      </c>
      <c r="F24" s="89"/>
      <c r="I24" s="68"/>
    </row>
    <row r="25" spans="1:9" ht="15" customHeight="1">
      <c r="A25" s="90"/>
      <c r="B25" s="90">
        <v>1.4</v>
      </c>
      <c r="C25" s="77" t="s">
        <v>30</v>
      </c>
      <c r="D25" s="72">
        <v>-500</v>
      </c>
      <c r="E25" s="70">
        <v>1500</v>
      </c>
      <c r="F25" s="89"/>
      <c r="I25" s="68"/>
    </row>
    <row r="26" spans="1:9" ht="15" customHeight="1">
      <c r="A26" s="90"/>
      <c r="B26" s="90">
        <v>1.5</v>
      </c>
      <c r="C26" s="77" t="s">
        <v>31</v>
      </c>
      <c r="D26" s="72"/>
      <c r="E26" s="70">
        <v>1000</v>
      </c>
      <c r="F26" s="89"/>
      <c r="I26" s="68"/>
    </row>
    <row r="27" spans="1:9" s="12" customFormat="1" ht="15" customHeight="1">
      <c r="A27" s="90"/>
      <c r="B27" s="90">
        <v>1.6</v>
      </c>
      <c r="C27" s="77" t="s">
        <v>55</v>
      </c>
      <c r="D27" s="72">
        <v>-1164</v>
      </c>
      <c r="E27" s="70"/>
      <c r="F27" s="89"/>
      <c r="I27" s="68"/>
    </row>
    <row r="28" spans="1:9" ht="15" customHeight="1">
      <c r="A28" s="90"/>
      <c r="B28" s="90">
        <v>1.7</v>
      </c>
      <c r="C28" s="77" t="s">
        <v>32</v>
      </c>
      <c r="D28" s="72"/>
      <c r="E28" s="70">
        <v>500</v>
      </c>
      <c r="F28" s="89"/>
      <c r="I28" s="68"/>
    </row>
    <row r="29" spans="1:9" ht="15" customHeight="1">
      <c r="A29" s="90"/>
      <c r="B29" s="90">
        <v>1.8</v>
      </c>
      <c r="C29" s="77" t="s">
        <v>139</v>
      </c>
      <c r="D29" s="72">
        <v>0</v>
      </c>
      <c r="E29" s="70">
        <v>4000</v>
      </c>
      <c r="F29" s="89"/>
      <c r="I29" s="68"/>
    </row>
    <row r="30" spans="1:9" ht="15" customHeight="1">
      <c r="A30" s="90"/>
      <c r="B30" s="90">
        <v>1.9</v>
      </c>
      <c r="C30" s="77" t="s">
        <v>50</v>
      </c>
      <c r="D30" s="72">
        <v>-650</v>
      </c>
      <c r="E30" s="70">
        <v>1000</v>
      </c>
      <c r="F30" s="89"/>
      <c r="I30" s="68"/>
    </row>
    <row r="31" spans="1:9" ht="15" customHeight="1">
      <c r="A31" s="77"/>
      <c r="B31" s="85"/>
      <c r="C31" s="86" t="s">
        <v>25</v>
      </c>
      <c r="D31" s="71">
        <f>SUM(D22:D30)</f>
        <v>-6224</v>
      </c>
      <c r="E31" s="71">
        <f>SUM(E22:E30)</f>
        <v>12500</v>
      </c>
      <c r="F31" s="71">
        <f>SUM(F22:F30)</f>
        <v>0</v>
      </c>
      <c r="I31" s="11"/>
    </row>
    <row r="32" spans="1:9" ht="15" customHeight="1">
      <c r="A32" s="77"/>
      <c r="B32" s="85"/>
      <c r="C32" s="77"/>
      <c r="D32" s="72"/>
      <c r="E32" s="72"/>
      <c r="F32" s="72"/>
      <c r="I32" s="2"/>
    </row>
    <row r="33" spans="1:9" ht="15" customHeight="1">
      <c r="A33" s="79" t="s">
        <v>33</v>
      </c>
      <c r="B33" s="88"/>
      <c r="C33" s="77"/>
      <c r="D33" s="72"/>
      <c r="E33" s="70"/>
      <c r="F33" s="89"/>
      <c r="I33" s="2"/>
    </row>
    <row r="34" spans="1:9" ht="15" customHeight="1">
      <c r="A34" s="77"/>
      <c r="B34" s="91">
        <v>2.1</v>
      </c>
      <c r="C34" s="77" t="s">
        <v>34</v>
      </c>
      <c r="D34" s="72">
        <v>-6113</v>
      </c>
      <c r="E34" s="70">
        <v>10000</v>
      </c>
      <c r="F34" s="89"/>
      <c r="I34" s="68"/>
    </row>
    <row r="35" spans="1:9" ht="15" customHeight="1">
      <c r="A35" s="77"/>
      <c r="B35" s="91">
        <v>2.2000000000000002</v>
      </c>
      <c r="C35" s="77" t="s">
        <v>35</v>
      </c>
      <c r="D35" s="72">
        <v>0</v>
      </c>
      <c r="E35" s="70">
        <v>300</v>
      </c>
      <c r="F35" s="89"/>
      <c r="I35" s="68"/>
    </row>
    <row r="36" spans="1:9" ht="15" customHeight="1">
      <c r="A36" s="77"/>
      <c r="B36" s="91">
        <v>2.2000000000000002</v>
      </c>
      <c r="C36" s="77" t="s">
        <v>36</v>
      </c>
      <c r="D36" s="72">
        <v>0</v>
      </c>
      <c r="E36" s="70">
        <v>500</v>
      </c>
      <c r="F36" s="89"/>
      <c r="I36" s="68"/>
    </row>
    <row r="37" spans="1:9" ht="15" customHeight="1">
      <c r="A37" s="77"/>
      <c r="B37" s="92"/>
      <c r="C37" s="86" t="s">
        <v>25</v>
      </c>
      <c r="D37" s="71">
        <f>SUM(D34:D36)</f>
        <v>-6113</v>
      </c>
      <c r="E37" s="71">
        <f>SUM(E34:E36)</f>
        <v>10800</v>
      </c>
      <c r="F37" s="71">
        <f>SUM(F34:F36)</f>
        <v>0</v>
      </c>
      <c r="I37" s="11"/>
    </row>
    <row r="38" spans="1:9" ht="15" customHeight="1">
      <c r="A38" s="77"/>
      <c r="B38" s="85"/>
      <c r="C38" s="77"/>
      <c r="D38" s="72"/>
      <c r="E38" s="72"/>
      <c r="F38" s="72"/>
      <c r="I38" s="2"/>
    </row>
    <row r="39" spans="1:9" ht="15" customHeight="1">
      <c r="A39" s="79" t="s">
        <v>37</v>
      </c>
      <c r="B39" s="88"/>
      <c r="C39" s="77"/>
      <c r="D39" s="72"/>
      <c r="E39" s="70"/>
      <c r="F39" s="89"/>
      <c r="I39" s="2"/>
    </row>
    <row r="40" spans="1:9" ht="15" customHeight="1">
      <c r="A40" s="77"/>
      <c r="B40" s="91">
        <v>3.1</v>
      </c>
      <c r="C40" s="77" t="s">
        <v>38</v>
      </c>
      <c r="D40" s="72">
        <v>-1500</v>
      </c>
      <c r="E40" s="70">
        <v>1000</v>
      </c>
      <c r="F40" s="89"/>
      <c r="I40" s="68"/>
    </row>
    <row r="41" spans="1:9" ht="15" customHeight="1">
      <c r="A41" s="77"/>
      <c r="B41" s="90">
        <v>3.2</v>
      </c>
      <c r="C41" s="77" t="s">
        <v>49</v>
      </c>
      <c r="D41" s="72">
        <v>-2000</v>
      </c>
      <c r="E41" s="70">
        <v>1000</v>
      </c>
      <c r="F41" s="89"/>
      <c r="I41" s="68"/>
    </row>
    <row r="42" spans="1:9" ht="15" customHeight="1">
      <c r="A42" s="77"/>
      <c r="B42" s="91">
        <v>3.3</v>
      </c>
      <c r="C42" s="77" t="s">
        <v>39</v>
      </c>
      <c r="D42" s="72">
        <v>-1000</v>
      </c>
      <c r="E42" s="70">
        <v>1500</v>
      </c>
      <c r="F42" s="89"/>
      <c r="I42" s="68"/>
    </row>
    <row r="43" spans="1:9" ht="15" customHeight="1">
      <c r="A43" s="77"/>
      <c r="B43" s="90">
        <v>3.4</v>
      </c>
      <c r="C43" s="77" t="s">
        <v>48</v>
      </c>
      <c r="D43" s="72">
        <v>0</v>
      </c>
      <c r="E43" s="70">
        <v>0</v>
      </c>
      <c r="F43" s="89"/>
      <c r="I43" s="68"/>
    </row>
    <row r="44" spans="1:9" ht="15" customHeight="1">
      <c r="A44" s="77"/>
      <c r="B44" s="85"/>
      <c r="C44" s="86" t="s">
        <v>25</v>
      </c>
      <c r="D44" s="71">
        <f>SUM(D40:D43)</f>
        <v>-4500</v>
      </c>
      <c r="E44" s="71">
        <f>SUM(E40:E43)</f>
        <v>3500</v>
      </c>
      <c r="F44" s="71">
        <f>SUM(F40:F43)</f>
        <v>0</v>
      </c>
      <c r="I44" s="11"/>
    </row>
    <row r="45" spans="1:9" ht="15" customHeight="1">
      <c r="A45" s="77"/>
      <c r="B45" s="85"/>
      <c r="C45" s="77"/>
      <c r="D45" s="72"/>
      <c r="E45" s="72"/>
      <c r="F45" s="72"/>
      <c r="I45" s="68"/>
    </row>
    <row r="46" spans="1:9" ht="15" customHeight="1">
      <c r="A46" s="79" t="s">
        <v>54</v>
      </c>
      <c r="B46" s="88"/>
      <c r="C46" s="77"/>
      <c r="D46" s="72"/>
      <c r="E46" s="70"/>
      <c r="F46" s="89"/>
      <c r="I46" s="68"/>
    </row>
    <row r="47" spans="1:9" ht="15" customHeight="1">
      <c r="A47" s="2"/>
      <c r="B47" s="91">
        <v>4.0999999999999996</v>
      </c>
      <c r="C47" s="77" t="s">
        <v>40</v>
      </c>
      <c r="D47" s="72">
        <v>0</v>
      </c>
      <c r="E47" s="70">
        <v>500</v>
      </c>
      <c r="F47" s="89"/>
      <c r="I47" s="68"/>
    </row>
    <row r="48" spans="1:9" ht="15" customHeight="1">
      <c r="A48" s="77"/>
      <c r="B48" s="90">
        <v>4.2</v>
      </c>
      <c r="C48" s="77" t="s">
        <v>41</v>
      </c>
      <c r="D48" s="72">
        <v>-1396</v>
      </c>
      <c r="E48" s="70">
        <v>1400</v>
      </c>
      <c r="F48" s="89"/>
      <c r="I48" s="68"/>
    </row>
    <row r="49" spans="1:11" ht="15" customHeight="1">
      <c r="A49" s="77"/>
      <c r="B49" s="90">
        <v>4.4000000000000004</v>
      </c>
      <c r="C49" s="77" t="s">
        <v>42</v>
      </c>
      <c r="D49" s="72">
        <v>-8022</v>
      </c>
      <c r="E49" s="70">
        <v>8000</v>
      </c>
      <c r="F49" s="89"/>
      <c r="I49" s="68"/>
    </row>
    <row r="50" spans="1:11" ht="15" customHeight="1">
      <c r="A50" s="77"/>
      <c r="B50" s="91">
        <v>4.5</v>
      </c>
      <c r="C50" s="77" t="s">
        <v>144</v>
      </c>
      <c r="D50" s="72">
        <v>-5000</v>
      </c>
      <c r="E50" s="70">
        <v>5000</v>
      </c>
      <c r="F50" s="89"/>
      <c r="I50" s="68"/>
    </row>
    <row r="51" spans="1:11" ht="15" customHeight="1">
      <c r="A51" s="77"/>
      <c r="B51" s="91">
        <v>4.5999999999999996</v>
      </c>
      <c r="C51" s="77" t="s">
        <v>43</v>
      </c>
      <c r="D51" s="72">
        <v>-3500</v>
      </c>
      <c r="E51" s="70">
        <v>0</v>
      </c>
      <c r="F51" s="89"/>
      <c r="I51" s="68"/>
    </row>
    <row r="52" spans="1:11" ht="15" customHeight="1">
      <c r="A52" s="77"/>
      <c r="B52" s="85"/>
      <c r="C52" s="86" t="s">
        <v>25</v>
      </c>
      <c r="D52" s="71">
        <f>SUM(D47:D51)</f>
        <v>-17918</v>
      </c>
      <c r="E52" s="71">
        <f>SUM(E47:E51)</f>
        <v>14900</v>
      </c>
      <c r="F52" s="71">
        <f>SUM(F47:F51)</f>
        <v>0</v>
      </c>
      <c r="H52" s="75"/>
      <c r="I52" s="11"/>
      <c r="J52" s="75"/>
      <c r="K52" s="75"/>
    </row>
    <row r="53" spans="1:11" ht="15" customHeight="1">
      <c r="A53" s="79"/>
      <c r="B53" s="88"/>
      <c r="C53" s="79"/>
      <c r="D53" s="72"/>
      <c r="E53" s="72"/>
      <c r="F53" s="72"/>
      <c r="H53" s="75"/>
      <c r="I53" s="11"/>
      <c r="J53" s="75"/>
      <c r="K53" s="75"/>
    </row>
    <row r="54" spans="1:11" ht="15" customHeight="1">
      <c r="A54" s="105" t="s">
        <v>57</v>
      </c>
      <c r="B54" s="105"/>
      <c r="C54" s="105"/>
      <c r="D54" s="72"/>
      <c r="E54" s="70"/>
      <c r="F54" s="89"/>
      <c r="H54" s="75"/>
      <c r="I54" s="11"/>
      <c r="J54" s="75"/>
      <c r="K54" s="75"/>
    </row>
    <row r="55" spans="1:11" ht="15" customHeight="1">
      <c r="A55" s="77"/>
      <c r="B55" s="91">
        <v>5.0999999999999996</v>
      </c>
      <c r="C55" s="77" t="s">
        <v>58</v>
      </c>
      <c r="D55" s="72">
        <v>-150</v>
      </c>
      <c r="E55" s="70">
        <v>300</v>
      </c>
      <c r="F55" s="89"/>
      <c r="H55" s="75"/>
      <c r="I55" s="68"/>
      <c r="J55" s="75"/>
      <c r="K55" s="75"/>
    </row>
    <row r="56" spans="1:11" ht="15" customHeight="1">
      <c r="A56" s="77"/>
      <c r="B56" s="77"/>
      <c r="C56" s="86" t="s">
        <v>25</v>
      </c>
      <c r="D56" s="71">
        <f>D55</f>
        <v>-150</v>
      </c>
      <c r="E56" s="71">
        <f>E55</f>
        <v>300</v>
      </c>
      <c r="F56" s="71"/>
      <c r="H56" s="75"/>
      <c r="I56" s="68"/>
      <c r="J56" s="75"/>
      <c r="K56" s="75"/>
    </row>
    <row r="57" spans="1:11" ht="15" customHeight="1">
      <c r="A57" s="77"/>
      <c r="B57" s="77"/>
      <c r="C57" s="79"/>
      <c r="D57" s="72"/>
      <c r="E57" s="72"/>
      <c r="F57" s="72"/>
      <c r="H57" s="75"/>
      <c r="I57" s="68"/>
      <c r="J57" s="75"/>
      <c r="K57" s="75"/>
    </row>
    <row r="58" spans="1:11" ht="15" customHeight="1">
      <c r="A58" s="79" t="s">
        <v>56</v>
      </c>
      <c r="B58" s="79"/>
      <c r="C58" s="77"/>
      <c r="D58" s="72"/>
      <c r="E58" s="70"/>
      <c r="F58" s="89"/>
      <c r="H58" s="75"/>
      <c r="I58" s="68"/>
      <c r="J58" s="75"/>
      <c r="K58" s="75"/>
    </row>
    <row r="59" spans="1:11" ht="15" customHeight="1">
      <c r="A59" s="77"/>
      <c r="B59" s="91">
        <v>6.1</v>
      </c>
      <c r="C59" s="77" t="s">
        <v>44</v>
      </c>
      <c r="D59" s="72">
        <v>-2000</v>
      </c>
      <c r="E59" s="70">
        <v>2000</v>
      </c>
      <c r="F59" s="89"/>
      <c r="H59" s="75"/>
      <c r="I59" s="68"/>
      <c r="J59" s="75"/>
      <c r="K59" s="75"/>
    </row>
    <row r="60" spans="1:11" ht="15" customHeight="1">
      <c r="A60" s="77"/>
      <c r="B60" s="91">
        <v>6.2</v>
      </c>
      <c r="C60" s="77" t="s">
        <v>45</v>
      </c>
      <c r="D60" s="72">
        <v>0</v>
      </c>
      <c r="E60" s="70">
        <v>0</v>
      </c>
      <c r="F60" s="89"/>
      <c r="H60" s="75"/>
      <c r="I60" s="68"/>
      <c r="J60" s="75"/>
      <c r="K60" s="75"/>
    </row>
    <row r="61" spans="1:11" ht="15" customHeight="1">
      <c r="A61" s="77"/>
      <c r="B61" s="77"/>
      <c r="C61" s="86" t="s">
        <v>25</v>
      </c>
      <c r="D61" s="71">
        <f>SUM(D59:D60)</f>
        <v>-2000</v>
      </c>
      <c r="E61" s="71">
        <f>SUM(E59:E60)</f>
        <v>2000</v>
      </c>
      <c r="F61" s="71">
        <f>SUM(F59:F60)</f>
        <v>0</v>
      </c>
      <c r="H61" s="75"/>
      <c r="I61" s="11"/>
      <c r="J61" s="75"/>
      <c r="K61" s="75"/>
    </row>
    <row r="62" spans="1:11" ht="15" customHeight="1">
      <c r="A62" s="77"/>
      <c r="B62" s="77"/>
      <c r="C62" s="79"/>
      <c r="D62" s="72"/>
      <c r="E62" s="72"/>
      <c r="F62" s="72"/>
      <c r="H62" s="75"/>
      <c r="I62" s="2"/>
      <c r="J62" s="75"/>
      <c r="K62" s="75"/>
    </row>
    <row r="63" spans="1:11" ht="15" customHeight="1">
      <c r="A63" s="79" t="s">
        <v>51</v>
      </c>
      <c r="B63" s="79" t="s">
        <v>52</v>
      </c>
      <c r="C63" s="79"/>
      <c r="D63" s="72"/>
      <c r="E63" s="70"/>
      <c r="F63" s="89"/>
      <c r="H63" s="75"/>
      <c r="I63" s="2"/>
      <c r="J63" s="75"/>
      <c r="K63" s="75"/>
    </row>
    <row r="64" spans="1:11" ht="15" customHeight="1">
      <c r="A64" s="77"/>
      <c r="B64" s="91">
        <v>7.1</v>
      </c>
      <c r="C64" s="77" t="s">
        <v>53</v>
      </c>
      <c r="D64" s="72">
        <v>0</v>
      </c>
      <c r="E64" s="70">
        <v>2000</v>
      </c>
      <c r="F64" s="89"/>
      <c r="H64" s="75"/>
      <c r="I64" s="2"/>
      <c r="J64" s="75"/>
      <c r="K64" s="75"/>
    </row>
    <row r="65" spans="1:11" ht="15" customHeight="1">
      <c r="A65" s="77"/>
      <c r="B65" s="91"/>
      <c r="C65" s="77"/>
      <c r="D65" s="72"/>
      <c r="E65" s="72"/>
      <c r="F65" s="72"/>
      <c r="H65" s="75"/>
      <c r="I65" s="2"/>
      <c r="J65" s="75"/>
      <c r="K65" s="75"/>
    </row>
    <row r="66" spans="1:11" ht="15" customHeight="1">
      <c r="A66" s="77"/>
      <c r="B66" s="91"/>
      <c r="C66" s="86" t="s">
        <v>59</v>
      </c>
      <c r="D66" s="93">
        <v>0</v>
      </c>
      <c r="E66" s="71">
        <f>E64</f>
        <v>2000</v>
      </c>
      <c r="F66" s="93">
        <v>0</v>
      </c>
      <c r="H66" s="75"/>
      <c r="I66" s="2"/>
      <c r="J66" s="75"/>
      <c r="K66" s="75"/>
    </row>
    <row r="67" spans="1:11" ht="15" customHeight="1">
      <c r="A67" s="2"/>
      <c r="B67" s="2"/>
      <c r="C67" s="94" t="s">
        <v>46</v>
      </c>
      <c r="D67" s="95">
        <f>SUM(D19,D56,D31,D37,D44,D52,D61,D66)</f>
        <v>-43819</v>
      </c>
      <c r="E67" s="73">
        <f>SUM(E19+E31+E37+E44+E52+E56+E61+E66)</f>
        <v>50930</v>
      </c>
      <c r="F67" s="96">
        <f>SUM(F19,F56,F31,F37,F44,F52,F61)</f>
        <v>0</v>
      </c>
      <c r="H67" s="75"/>
      <c r="I67" s="11"/>
      <c r="J67" s="75"/>
      <c r="K67" s="75"/>
    </row>
    <row r="68" spans="1:11" ht="15" customHeight="1">
      <c r="A68" s="2"/>
      <c r="B68" s="2"/>
      <c r="C68" s="2"/>
      <c r="D68" s="2"/>
      <c r="E68" s="2"/>
      <c r="F68" s="2"/>
      <c r="H68" s="75"/>
      <c r="I68" s="2"/>
      <c r="J68" s="75"/>
      <c r="K68" s="75"/>
    </row>
    <row r="69" spans="1:11" ht="15" customHeight="1">
      <c r="A69" s="2"/>
      <c r="B69" s="2"/>
      <c r="C69" s="2"/>
      <c r="D69" s="2"/>
      <c r="E69" s="2"/>
      <c r="F69" s="2"/>
      <c r="H69" s="75"/>
      <c r="I69" s="2"/>
      <c r="J69" s="75"/>
      <c r="K69" s="75"/>
    </row>
    <row r="70" spans="1:11" ht="15" customHeight="1">
      <c r="A70" s="2"/>
      <c r="B70" s="2"/>
      <c r="C70" s="2"/>
      <c r="D70" s="2"/>
      <c r="E70" s="2"/>
      <c r="F70" s="2"/>
      <c r="H70" s="75"/>
      <c r="I70" s="2"/>
      <c r="J70" s="75"/>
      <c r="K70" s="75"/>
    </row>
    <row r="71" spans="1:11" ht="15" customHeight="1">
      <c r="A71" s="2"/>
      <c r="B71" s="2"/>
      <c r="C71" s="2"/>
      <c r="D71" s="2"/>
      <c r="E71" s="2"/>
      <c r="F71" s="2"/>
      <c r="H71" s="75"/>
      <c r="I71" s="2"/>
      <c r="J71" s="75"/>
      <c r="K71" s="75"/>
    </row>
    <row r="72" spans="1:11" ht="15" customHeight="1">
      <c r="A72" s="2"/>
      <c r="B72" s="2"/>
      <c r="C72" s="2"/>
      <c r="D72" s="2"/>
      <c r="E72" s="2"/>
      <c r="F72" s="2"/>
      <c r="H72" s="75"/>
      <c r="I72" s="2"/>
      <c r="J72" s="75"/>
      <c r="K72" s="75"/>
    </row>
    <row r="73" spans="1:11" ht="15" customHeight="1">
      <c r="A73" s="2"/>
      <c r="B73" s="2"/>
      <c r="C73" s="2"/>
      <c r="D73" s="2"/>
      <c r="E73" s="2"/>
      <c r="F73" s="2"/>
      <c r="H73" s="75"/>
      <c r="I73" s="2"/>
      <c r="J73" s="75"/>
      <c r="K73" s="75"/>
    </row>
    <row r="74" spans="1:11" ht="15" customHeight="1">
      <c r="A74" s="2"/>
      <c r="B74" s="2"/>
      <c r="C74" s="2"/>
      <c r="D74" s="2"/>
      <c r="E74" s="2"/>
      <c r="F74" s="2"/>
      <c r="H74" s="75"/>
      <c r="I74" s="2"/>
      <c r="J74" s="75"/>
      <c r="K74" s="75"/>
    </row>
    <row r="75" spans="1:11" ht="15" customHeight="1">
      <c r="A75" s="2"/>
      <c r="B75" s="2"/>
      <c r="C75" s="2"/>
      <c r="D75" s="2"/>
      <c r="E75" s="2"/>
      <c r="F75" s="2"/>
      <c r="H75" s="75"/>
      <c r="I75" s="2"/>
      <c r="J75" s="75"/>
      <c r="K75" s="75"/>
    </row>
    <row r="76" spans="1:11" ht="15" customHeight="1">
      <c r="A76" s="2"/>
      <c r="B76" s="2"/>
      <c r="C76" s="2"/>
      <c r="D76" s="2"/>
      <c r="E76" s="2"/>
      <c r="F76" s="2"/>
      <c r="H76" s="75"/>
      <c r="I76" s="2"/>
      <c r="J76" s="75"/>
      <c r="K76" s="75"/>
    </row>
    <row r="77" spans="1:11" ht="15" customHeight="1">
      <c r="A77" s="2"/>
      <c r="B77" s="2"/>
      <c r="C77" s="2"/>
      <c r="D77" s="2"/>
      <c r="E77" s="2"/>
      <c r="F77" s="2"/>
      <c r="H77" s="75"/>
      <c r="I77" s="2"/>
      <c r="J77" s="75"/>
      <c r="K77" s="75"/>
    </row>
    <row r="78" spans="1:11">
      <c r="H78" s="75"/>
      <c r="J78" s="75"/>
      <c r="K78" s="75"/>
    </row>
    <row r="79" spans="1:11">
      <c r="H79" s="75"/>
      <c r="J79" s="75"/>
      <c r="K79" s="75"/>
    </row>
    <row r="80" spans="1:11">
      <c r="H80" s="75"/>
      <c r="J80" s="75"/>
      <c r="K80" s="75"/>
    </row>
    <row r="81" spans="8:11">
      <c r="H81" s="75"/>
      <c r="J81" s="75"/>
      <c r="K81" s="75"/>
    </row>
    <row r="82" spans="8:11">
      <c r="H82" s="75"/>
      <c r="J82" s="75"/>
      <c r="K82" s="75"/>
    </row>
  </sheetData>
  <mergeCells count="3">
    <mergeCell ref="E4:E5"/>
    <mergeCell ref="A54:C54"/>
    <mergeCell ref="F4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E4" sqref="E4"/>
    </sheetView>
  </sheetViews>
  <sheetFormatPr defaultColWidth="11.6640625" defaultRowHeight="13.8"/>
  <cols>
    <col min="1" max="1" width="35.109375" style="3" customWidth="1"/>
    <col min="2" max="3" width="16.88671875" style="3" customWidth="1"/>
    <col min="4" max="4" width="18.6640625" style="3" customWidth="1"/>
    <col min="5" max="5" width="120.33203125" style="3" customWidth="1"/>
    <col min="6" max="6" width="10" style="3" customWidth="1"/>
    <col min="7" max="256" width="11.6640625" style="3"/>
    <col min="257" max="257" width="35.109375" style="3" customWidth="1"/>
    <col min="258" max="259" width="16.88671875" style="3" customWidth="1"/>
    <col min="260" max="260" width="18.6640625" style="3" customWidth="1"/>
    <col min="261" max="261" width="120.33203125" style="3" customWidth="1"/>
    <col min="262" max="262" width="10" style="3" customWidth="1"/>
    <col min="263" max="512" width="11.6640625" style="3"/>
    <col min="513" max="513" width="35.109375" style="3" customWidth="1"/>
    <col min="514" max="515" width="16.88671875" style="3" customWidth="1"/>
    <col min="516" max="516" width="18.6640625" style="3" customWidth="1"/>
    <col min="517" max="517" width="120.33203125" style="3" customWidth="1"/>
    <col min="518" max="518" width="10" style="3" customWidth="1"/>
    <col min="519" max="768" width="11.6640625" style="3"/>
    <col min="769" max="769" width="35.109375" style="3" customWidth="1"/>
    <col min="770" max="771" width="16.88671875" style="3" customWidth="1"/>
    <col min="772" max="772" width="18.6640625" style="3" customWidth="1"/>
    <col min="773" max="773" width="120.33203125" style="3" customWidth="1"/>
    <col min="774" max="774" width="10" style="3" customWidth="1"/>
    <col min="775" max="1024" width="11.6640625" style="3"/>
    <col min="1025" max="1025" width="35.109375" style="3" customWidth="1"/>
    <col min="1026" max="1027" width="16.88671875" style="3" customWidth="1"/>
    <col min="1028" max="1028" width="18.6640625" style="3" customWidth="1"/>
    <col min="1029" max="1029" width="120.33203125" style="3" customWidth="1"/>
    <col min="1030" max="1030" width="10" style="3" customWidth="1"/>
    <col min="1031" max="1280" width="11.6640625" style="3"/>
    <col min="1281" max="1281" width="35.109375" style="3" customWidth="1"/>
    <col min="1282" max="1283" width="16.88671875" style="3" customWidth="1"/>
    <col min="1284" max="1284" width="18.6640625" style="3" customWidth="1"/>
    <col min="1285" max="1285" width="120.33203125" style="3" customWidth="1"/>
    <col min="1286" max="1286" width="10" style="3" customWidth="1"/>
    <col min="1287" max="1536" width="11.6640625" style="3"/>
    <col min="1537" max="1537" width="35.109375" style="3" customWidth="1"/>
    <col min="1538" max="1539" width="16.88671875" style="3" customWidth="1"/>
    <col min="1540" max="1540" width="18.6640625" style="3" customWidth="1"/>
    <col min="1541" max="1541" width="120.33203125" style="3" customWidth="1"/>
    <col min="1542" max="1542" width="10" style="3" customWidth="1"/>
    <col min="1543" max="1792" width="11.6640625" style="3"/>
    <col min="1793" max="1793" width="35.109375" style="3" customWidth="1"/>
    <col min="1794" max="1795" width="16.88671875" style="3" customWidth="1"/>
    <col min="1796" max="1796" width="18.6640625" style="3" customWidth="1"/>
    <col min="1797" max="1797" width="120.33203125" style="3" customWidth="1"/>
    <col min="1798" max="1798" width="10" style="3" customWidth="1"/>
    <col min="1799" max="2048" width="11.6640625" style="3"/>
    <col min="2049" max="2049" width="35.109375" style="3" customWidth="1"/>
    <col min="2050" max="2051" width="16.88671875" style="3" customWidth="1"/>
    <col min="2052" max="2052" width="18.6640625" style="3" customWidth="1"/>
    <col min="2053" max="2053" width="120.33203125" style="3" customWidth="1"/>
    <col min="2054" max="2054" width="10" style="3" customWidth="1"/>
    <col min="2055" max="2304" width="11.6640625" style="3"/>
    <col min="2305" max="2305" width="35.109375" style="3" customWidth="1"/>
    <col min="2306" max="2307" width="16.88671875" style="3" customWidth="1"/>
    <col min="2308" max="2308" width="18.6640625" style="3" customWidth="1"/>
    <col min="2309" max="2309" width="120.33203125" style="3" customWidth="1"/>
    <col min="2310" max="2310" width="10" style="3" customWidth="1"/>
    <col min="2311" max="2560" width="11.6640625" style="3"/>
    <col min="2561" max="2561" width="35.109375" style="3" customWidth="1"/>
    <col min="2562" max="2563" width="16.88671875" style="3" customWidth="1"/>
    <col min="2564" max="2564" width="18.6640625" style="3" customWidth="1"/>
    <col min="2565" max="2565" width="120.33203125" style="3" customWidth="1"/>
    <col min="2566" max="2566" width="10" style="3" customWidth="1"/>
    <col min="2567" max="2816" width="11.6640625" style="3"/>
    <col min="2817" max="2817" width="35.109375" style="3" customWidth="1"/>
    <col min="2818" max="2819" width="16.88671875" style="3" customWidth="1"/>
    <col min="2820" max="2820" width="18.6640625" style="3" customWidth="1"/>
    <col min="2821" max="2821" width="120.33203125" style="3" customWidth="1"/>
    <col min="2822" max="2822" width="10" style="3" customWidth="1"/>
    <col min="2823" max="3072" width="11.6640625" style="3"/>
    <col min="3073" max="3073" width="35.109375" style="3" customWidth="1"/>
    <col min="3074" max="3075" width="16.88671875" style="3" customWidth="1"/>
    <col min="3076" max="3076" width="18.6640625" style="3" customWidth="1"/>
    <col min="3077" max="3077" width="120.33203125" style="3" customWidth="1"/>
    <col min="3078" max="3078" width="10" style="3" customWidth="1"/>
    <col min="3079" max="3328" width="11.6640625" style="3"/>
    <col min="3329" max="3329" width="35.109375" style="3" customWidth="1"/>
    <col min="3330" max="3331" width="16.88671875" style="3" customWidth="1"/>
    <col min="3332" max="3332" width="18.6640625" style="3" customWidth="1"/>
    <col min="3333" max="3333" width="120.33203125" style="3" customWidth="1"/>
    <col min="3334" max="3334" width="10" style="3" customWidth="1"/>
    <col min="3335" max="3584" width="11.6640625" style="3"/>
    <col min="3585" max="3585" width="35.109375" style="3" customWidth="1"/>
    <col min="3586" max="3587" width="16.88671875" style="3" customWidth="1"/>
    <col min="3588" max="3588" width="18.6640625" style="3" customWidth="1"/>
    <col min="3589" max="3589" width="120.33203125" style="3" customWidth="1"/>
    <col min="3590" max="3590" width="10" style="3" customWidth="1"/>
    <col min="3591" max="3840" width="11.6640625" style="3"/>
    <col min="3841" max="3841" width="35.109375" style="3" customWidth="1"/>
    <col min="3842" max="3843" width="16.88671875" style="3" customWidth="1"/>
    <col min="3844" max="3844" width="18.6640625" style="3" customWidth="1"/>
    <col min="3845" max="3845" width="120.33203125" style="3" customWidth="1"/>
    <col min="3846" max="3846" width="10" style="3" customWidth="1"/>
    <col min="3847" max="4096" width="11.6640625" style="3"/>
    <col min="4097" max="4097" width="35.109375" style="3" customWidth="1"/>
    <col min="4098" max="4099" width="16.88671875" style="3" customWidth="1"/>
    <col min="4100" max="4100" width="18.6640625" style="3" customWidth="1"/>
    <col min="4101" max="4101" width="120.33203125" style="3" customWidth="1"/>
    <col min="4102" max="4102" width="10" style="3" customWidth="1"/>
    <col min="4103" max="4352" width="11.6640625" style="3"/>
    <col min="4353" max="4353" width="35.109375" style="3" customWidth="1"/>
    <col min="4354" max="4355" width="16.88671875" style="3" customWidth="1"/>
    <col min="4356" max="4356" width="18.6640625" style="3" customWidth="1"/>
    <col min="4357" max="4357" width="120.33203125" style="3" customWidth="1"/>
    <col min="4358" max="4358" width="10" style="3" customWidth="1"/>
    <col min="4359" max="4608" width="11.6640625" style="3"/>
    <col min="4609" max="4609" width="35.109375" style="3" customWidth="1"/>
    <col min="4610" max="4611" width="16.88671875" style="3" customWidth="1"/>
    <col min="4612" max="4612" width="18.6640625" style="3" customWidth="1"/>
    <col min="4613" max="4613" width="120.33203125" style="3" customWidth="1"/>
    <col min="4614" max="4614" width="10" style="3" customWidth="1"/>
    <col min="4615" max="4864" width="11.6640625" style="3"/>
    <col min="4865" max="4865" width="35.109375" style="3" customWidth="1"/>
    <col min="4866" max="4867" width="16.88671875" style="3" customWidth="1"/>
    <col min="4868" max="4868" width="18.6640625" style="3" customWidth="1"/>
    <col min="4869" max="4869" width="120.33203125" style="3" customWidth="1"/>
    <col min="4870" max="4870" width="10" style="3" customWidth="1"/>
    <col min="4871" max="5120" width="11.6640625" style="3"/>
    <col min="5121" max="5121" width="35.109375" style="3" customWidth="1"/>
    <col min="5122" max="5123" width="16.88671875" style="3" customWidth="1"/>
    <col min="5124" max="5124" width="18.6640625" style="3" customWidth="1"/>
    <col min="5125" max="5125" width="120.33203125" style="3" customWidth="1"/>
    <col min="5126" max="5126" width="10" style="3" customWidth="1"/>
    <col min="5127" max="5376" width="11.6640625" style="3"/>
    <col min="5377" max="5377" width="35.109375" style="3" customWidth="1"/>
    <col min="5378" max="5379" width="16.88671875" style="3" customWidth="1"/>
    <col min="5380" max="5380" width="18.6640625" style="3" customWidth="1"/>
    <col min="5381" max="5381" width="120.33203125" style="3" customWidth="1"/>
    <col min="5382" max="5382" width="10" style="3" customWidth="1"/>
    <col min="5383" max="5632" width="11.6640625" style="3"/>
    <col min="5633" max="5633" width="35.109375" style="3" customWidth="1"/>
    <col min="5634" max="5635" width="16.88671875" style="3" customWidth="1"/>
    <col min="5636" max="5636" width="18.6640625" style="3" customWidth="1"/>
    <col min="5637" max="5637" width="120.33203125" style="3" customWidth="1"/>
    <col min="5638" max="5638" width="10" style="3" customWidth="1"/>
    <col min="5639" max="5888" width="11.6640625" style="3"/>
    <col min="5889" max="5889" width="35.109375" style="3" customWidth="1"/>
    <col min="5890" max="5891" width="16.88671875" style="3" customWidth="1"/>
    <col min="5892" max="5892" width="18.6640625" style="3" customWidth="1"/>
    <col min="5893" max="5893" width="120.33203125" style="3" customWidth="1"/>
    <col min="5894" max="5894" width="10" style="3" customWidth="1"/>
    <col min="5895" max="6144" width="11.6640625" style="3"/>
    <col min="6145" max="6145" width="35.109375" style="3" customWidth="1"/>
    <col min="6146" max="6147" width="16.88671875" style="3" customWidth="1"/>
    <col min="6148" max="6148" width="18.6640625" style="3" customWidth="1"/>
    <col min="6149" max="6149" width="120.33203125" style="3" customWidth="1"/>
    <col min="6150" max="6150" width="10" style="3" customWidth="1"/>
    <col min="6151" max="6400" width="11.6640625" style="3"/>
    <col min="6401" max="6401" width="35.109375" style="3" customWidth="1"/>
    <col min="6402" max="6403" width="16.88671875" style="3" customWidth="1"/>
    <col min="6404" max="6404" width="18.6640625" style="3" customWidth="1"/>
    <col min="6405" max="6405" width="120.33203125" style="3" customWidth="1"/>
    <col min="6406" max="6406" width="10" style="3" customWidth="1"/>
    <col min="6407" max="6656" width="11.6640625" style="3"/>
    <col min="6657" max="6657" width="35.109375" style="3" customWidth="1"/>
    <col min="6658" max="6659" width="16.88671875" style="3" customWidth="1"/>
    <col min="6660" max="6660" width="18.6640625" style="3" customWidth="1"/>
    <col min="6661" max="6661" width="120.33203125" style="3" customWidth="1"/>
    <col min="6662" max="6662" width="10" style="3" customWidth="1"/>
    <col min="6663" max="6912" width="11.6640625" style="3"/>
    <col min="6913" max="6913" width="35.109375" style="3" customWidth="1"/>
    <col min="6914" max="6915" width="16.88671875" style="3" customWidth="1"/>
    <col min="6916" max="6916" width="18.6640625" style="3" customWidth="1"/>
    <col min="6917" max="6917" width="120.33203125" style="3" customWidth="1"/>
    <col min="6918" max="6918" width="10" style="3" customWidth="1"/>
    <col min="6919" max="7168" width="11.6640625" style="3"/>
    <col min="7169" max="7169" width="35.109375" style="3" customWidth="1"/>
    <col min="7170" max="7171" width="16.88671875" style="3" customWidth="1"/>
    <col min="7172" max="7172" width="18.6640625" style="3" customWidth="1"/>
    <col min="7173" max="7173" width="120.33203125" style="3" customWidth="1"/>
    <col min="7174" max="7174" width="10" style="3" customWidth="1"/>
    <col min="7175" max="7424" width="11.6640625" style="3"/>
    <col min="7425" max="7425" width="35.109375" style="3" customWidth="1"/>
    <col min="7426" max="7427" width="16.88671875" style="3" customWidth="1"/>
    <col min="7428" max="7428" width="18.6640625" style="3" customWidth="1"/>
    <col min="7429" max="7429" width="120.33203125" style="3" customWidth="1"/>
    <col min="7430" max="7430" width="10" style="3" customWidth="1"/>
    <col min="7431" max="7680" width="11.6640625" style="3"/>
    <col min="7681" max="7681" width="35.109375" style="3" customWidth="1"/>
    <col min="7682" max="7683" width="16.88671875" style="3" customWidth="1"/>
    <col min="7684" max="7684" width="18.6640625" style="3" customWidth="1"/>
    <col min="7685" max="7685" width="120.33203125" style="3" customWidth="1"/>
    <col min="7686" max="7686" width="10" style="3" customWidth="1"/>
    <col min="7687" max="7936" width="11.6640625" style="3"/>
    <col min="7937" max="7937" width="35.109375" style="3" customWidth="1"/>
    <col min="7938" max="7939" width="16.88671875" style="3" customWidth="1"/>
    <col min="7940" max="7940" width="18.6640625" style="3" customWidth="1"/>
    <col min="7941" max="7941" width="120.33203125" style="3" customWidth="1"/>
    <col min="7942" max="7942" width="10" style="3" customWidth="1"/>
    <col min="7943" max="8192" width="11.6640625" style="3"/>
    <col min="8193" max="8193" width="35.109375" style="3" customWidth="1"/>
    <col min="8194" max="8195" width="16.88671875" style="3" customWidth="1"/>
    <col min="8196" max="8196" width="18.6640625" style="3" customWidth="1"/>
    <col min="8197" max="8197" width="120.33203125" style="3" customWidth="1"/>
    <col min="8198" max="8198" width="10" style="3" customWidth="1"/>
    <col min="8199" max="8448" width="11.6640625" style="3"/>
    <col min="8449" max="8449" width="35.109375" style="3" customWidth="1"/>
    <col min="8450" max="8451" width="16.88671875" style="3" customWidth="1"/>
    <col min="8452" max="8452" width="18.6640625" style="3" customWidth="1"/>
    <col min="8453" max="8453" width="120.33203125" style="3" customWidth="1"/>
    <col min="8454" max="8454" width="10" style="3" customWidth="1"/>
    <col min="8455" max="8704" width="11.6640625" style="3"/>
    <col min="8705" max="8705" width="35.109375" style="3" customWidth="1"/>
    <col min="8706" max="8707" width="16.88671875" style="3" customWidth="1"/>
    <col min="8708" max="8708" width="18.6640625" style="3" customWidth="1"/>
    <col min="8709" max="8709" width="120.33203125" style="3" customWidth="1"/>
    <col min="8710" max="8710" width="10" style="3" customWidth="1"/>
    <col min="8711" max="8960" width="11.6640625" style="3"/>
    <col min="8961" max="8961" width="35.109375" style="3" customWidth="1"/>
    <col min="8962" max="8963" width="16.88671875" style="3" customWidth="1"/>
    <col min="8964" max="8964" width="18.6640625" style="3" customWidth="1"/>
    <col min="8965" max="8965" width="120.33203125" style="3" customWidth="1"/>
    <col min="8966" max="8966" width="10" style="3" customWidth="1"/>
    <col min="8967" max="9216" width="11.6640625" style="3"/>
    <col min="9217" max="9217" width="35.109375" style="3" customWidth="1"/>
    <col min="9218" max="9219" width="16.88671875" style="3" customWidth="1"/>
    <col min="9220" max="9220" width="18.6640625" style="3" customWidth="1"/>
    <col min="9221" max="9221" width="120.33203125" style="3" customWidth="1"/>
    <col min="9222" max="9222" width="10" style="3" customWidth="1"/>
    <col min="9223" max="9472" width="11.6640625" style="3"/>
    <col min="9473" max="9473" width="35.109375" style="3" customWidth="1"/>
    <col min="9474" max="9475" width="16.88671875" style="3" customWidth="1"/>
    <col min="9476" max="9476" width="18.6640625" style="3" customWidth="1"/>
    <col min="9477" max="9477" width="120.33203125" style="3" customWidth="1"/>
    <col min="9478" max="9478" width="10" style="3" customWidth="1"/>
    <col min="9479" max="9728" width="11.6640625" style="3"/>
    <col min="9729" max="9729" width="35.109375" style="3" customWidth="1"/>
    <col min="9730" max="9731" width="16.88671875" style="3" customWidth="1"/>
    <col min="9732" max="9732" width="18.6640625" style="3" customWidth="1"/>
    <col min="9733" max="9733" width="120.33203125" style="3" customWidth="1"/>
    <col min="9734" max="9734" width="10" style="3" customWidth="1"/>
    <col min="9735" max="9984" width="11.6640625" style="3"/>
    <col min="9985" max="9985" width="35.109375" style="3" customWidth="1"/>
    <col min="9986" max="9987" width="16.88671875" style="3" customWidth="1"/>
    <col min="9988" max="9988" width="18.6640625" style="3" customWidth="1"/>
    <col min="9989" max="9989" width="120.33203125" style="3" customWidth="1"/>
    <col min="9990" max="9990" width="10" style="3" customWidth="1"/>
    <col min="9991" max="10240" width="11.6640625" style="3"/>
    <col min="10241" max="10241" width="35.109375" style="3" customWidth="1"/>
    <col min="10242" max="10243" width="16.88671875" style="3" customWidth="1"/>
    <col min="10244" max="10244" width="18.6640625" style="3" customWidth="1"/>
    <col min="10245" max="10245" width="120.33203125" style="3" customWidth="1"/>
    <col min="10246" max="10246" width="10" style="3" customWidth="1"/>
    <col min="10247" max="10496" width="11.6640625" style="3"/>
    <col min="10497" max="10497" width="35.109375" style="3" customWidth="1"/>
    <col min="10498" max="10499" width="16.88671875" style="3" customWidth="1"/>
    <col min="10500" max="10500" width="18.6640625" style="3" customWidth="1"/>
    <col min="10501" max="10501" width="120.33203125" style="3" customWidth="1"/>
    <col min="10502" max="10502" width="10" style="3" customWidth="1"/>
    <col min="10503" max="10752" width="11.6640625" style="3"/>
    <col min="10753" max="10753" width="35.109375" style="3" customWidth="1"/>
    <col min="10754" max="10755" width="16.88671875" style="3" customWidth="1"/>
    <col min="10756" max="10756" width="18.6640625" style="3" customWidth="1"/>
    <col min="10757" max="10757" width="120.33203125" style="3" customWidth="1"/>
    <col min="10758" max="10758" width="10" style="3" customWidth="1"/>
    <col min="10759" max="11008" width="11.6640625" style="3"/>
    <col min="11009" max="11009" width="35.109375" style="3" customWidth="1"/>
    <col min="11010" max="11011" width="16.88671875" style="3" customWidth="1"/>
    <col min="11012" max="11012" width="18.6640625" style="3" customWidth="1"/>
    <col min="11013" max="11013" width="120.33203125" style="3" customWidth="1"/>
    <col min="11014" max="11014" width="10" style="3" customWidth="1"/>
    <col min="11015" max="11264" width="11.6640625" style="3"/>
    <col min="11265" max="11265" width="35.109375" style="3" customWidth="1"/>
    <col min="11266" max="11267" width="16.88671875" style="3" customWidth="1"/>
    <col min="11268" max="11268" width="18.6640625" style="3" customWidth="1"/>
    <col min="11269" max="11269" width="120.33203125" style="3" customWidth="1"/>
    <col min="11270" max="11270" width="10" style="3" customWidth="1"/>
    <col min="11271" max="11520" width="11.6640625" style="3"/>
    <col min="11521" max="11521" width="35.109375" style="3" customWidth="1"/>
    <col min="11522" max="11523" width="16.88671875" style="3" customWidth="1"/>
    <col min="11524" max="11524" width="18.6640625" style="3" customWidth="1"/>
    <col min="11525" max="11525" width="120.33203125" style="3" customWidth="1"/>
    <col min="11526" max="11526" width="10" style="3" customWidth="1"/>
    <col min="11527" max="11776" width="11.6640625" style="3"/>
    <col min="11777" max="11777" width="35.109375" style="3" customWidth="1"/>
    <col min="11778" max="11779" width="16.88671875" style="3" customWidth="1"/>
    <col min="11780" max="11780" width="18.6640625" style="3" customWidth="1"/>
    <col min="11781" max="11781" width="120.33203125" style="3" customWidth="1"/>
    <col min="11782" max="11782" width="10" style="3" customWidth="1"/>
    <col min="11783" max="12032" width="11.6640625" style="3"/>
    <col min="12033" max="12033" width="35.109375" style="3" customWidth="1"/>
    <col min="12034" max="12035" width="16.88671875" style="3" customWidth="1"/>
    <col min="12036" max="12036" width="18.6640625" style="3" customWidth="1"/>
    <col min="12037" max="12037" width="120.33203125" style="3" customWidth="1"/>
    <col min="12038" max="12038" width="10" style="3" customWidth="1"/>
    <col min="12039" max="12288" width="11.6640625" style="3"/>
    <col min="12289" max="12289" width="35.109375" style="3" customWidth="1"/>
    <col min="12290" max="12291" width="16.88671875" style="3" customWidth="1"/>
    <col min="12292" max="12292" width="18.6640625" style="3" customWidth="1"/>
    <col min="12293" max="12293" width="120.33203125" style="3" customWidth="1"/>
    <col min="12294" max="12294" width="10" style="3" customWidth="1"/>
    <col min="12295" max="12544" width="11.6640625" style="3"/>
    <col min="12545" max="12545" width="35.109375" style="3" customWidth="1"/>
    <col min="12546" max="12547" width="16.88671875" style="3" customWidth="1"/>
    <col min="12548" max="12548" width="18.6640625" style="3" customWidth="1"/>
    <col min="12549" max="12549" width="120.33203125" style="3" customWidth="1"/>
    <col min="12550" max="12550" width="10" style="3" customWidth="1"/>
    <col min="12551" max="12800" width="11.6640625" style="3"/>
    <col min="12801" max="12801" width="35.109375" style="3" customWidth="1"/>
    <col min="12802" max="12803" width="16.88671875" style="3" customWidth="1"/>
    <col min="12804" max="12804" width="18.6640625" style="3" customWidth="1"/>
    <col min="12805" max="12805" width="120.33203125" style="3" customWidth="1"/>
    <col min="12806" max="12806" width="10" style="3" customWidth="1"/>
    <col min="12807" max="13056" width="11.6640625" style="3"/>
    <col min="13057" max="13057" width="35.109375" style="3" customWidth="1"/>
    <col min="13058" max="13059" width="16.88671875" style="3" customWidth="1"/>
    <col min="13060" max="13060" width="18.6640625" style="3" customWidth="1"/>
    <col min="13061" max="13061" width="120.33203125" style="3" customWidth="1"/>
    <col min="13062" max="13062" width="10" style="3" customWidth="1"/>
    <col min="13063" max="13312" width="11.6640625" style="3"/>
    <col min="13313" max="13313" width="35.109375" style="3" customWidth="1"/>
    <col min="13314" max="13315" width="16.88671875" style="3" customWidth="1"/>
    <col min="13316" max="13316" width="18.6640625" style="3" customWidth="1"/>
    <col min="13317" max="13317" width="120.33203125" style="3" customWidth="1"/>
    <col min="13318" max="13318" width="10" style="3" customWidth="1"/>
    <col min="13319" max="13568" width="11.6640625" style="3"/>
    <col min="13569" max="13569" width="35.109375" style="3" customWidth="1"/>
    <col min="13570" max="13571" width="16.88671875" style="3" customWidth="1"/>
    <col min="13572" max="13572" width="18.6640625" style="3" customWidth="1"/>
    <col min="13573" max="13573" width="120.33203125" style="3" customWidth="1"/>
    <col min="13574" max="13574" width="10" style="3" customWidth="1"/>
    <col min="13575" max="13824" width="11.6640625" style="3"/>
    <col min="13825" max="13825" width="35.109375" style="3" customWidth="1"/>
    <col min="13826" max="13827" width="16.88671875" style="3" customWidth="1"/>
    <col min="13828" max="13828" width="18.6640625" style="3" customWidth="1"/>
    <col min="13829" max="13829" width="120.33203125" style="3" customWidth="1"/>
    <col min="13830" max="13830" width="10" style="3" customWidth="1"/>
    <col min="13831" max="14080" width="11.6640625" style="3"/>
    <col min="14081" max="14081" width="35.109375" style="3" customWidth="1"/>
    <col min="14082" max="14083" width="16.88671875" style="3" customWidth="1"/>
    <col min="14084" max="14084" width="18.6640625" style="3" customWidth="1"/>
    <col min="14085" max="14085" width="120.33203125" style="3" customWidth="1"/>
    <col min="14086" max="14086" width="10" style="3" customWidth="1"/>
    <col min="14087" max="14336" width="11.6640625" style="3"/>
    <col min="14337" max="14337" width="35.109375" style="3" customWidth="1"/>
    <col min="14338" max="14339" width="16.88671875" style="3" customWidth="1"/>
    <col min="14340" max="14340" width="18.6640625" style="3" customWidth="1"/>
    <col min="14341" max="14341" width="120.33203125" style="3" customWidth="1"/>
    <col min="14342" max="14342" width="10" style="3" customWidth="1"/>
    <col min="14343" max="14592" width="11.6640625" style="3"/>
    <col min="14593" max="14593" width="35.109375" style="3" customWidth="1"/>
    <col min="14594" max="14595" width="16.88671875" style="3" customWidth="1"/>
    <col min="14596" max="14596" width="18.6640625" style="3" customWidth="1"/>
    <col min="14597" max="14597" width="120.33203125" style="3" customWidth="1"/>
    <col min="14598" max="14598" width="10" style="3" customWidth="1"/>
    <col min="14599" max="14848" width="11.6640625" style="3"/>
    <col min="14849" max="14849" width="35.109375" style="3" customWidth="1"/>
    <col min="14850" max="14851" width="16.88671875" style="3" customWidth="1"/>
    <col min="14852" max="14852" width="18.6640625" style="3" customWidth="1"/>
    <col min="14853" max="14853" width="120.33203125" style="3" customWidth="1"/>
    <col min="14854" max="14854" width="10" style="3" customWidth="1"/>
    <col min="14855" max="15104" width="11.6640625" style="3"/>
    <col min="15105" max="15105" width="35.109375" style="3" customWidth="1"/>
    <col min="15106" max="15107" width="16.88671875" style="3" customWidth="1"/>
    <col min="15108" max="15108" width="18.6640625" style="3" customWidth="1"/>
    <col min="15109" max="15109" width="120.33203125" style="3" customWidth="1"/>
    <col min="15110" max="15110" width="10" style="3" customWidth="1"/>
    <col min="15111" max="15360" width="11.6640625" style="3"/>
    <col min="15361" max="15361" width="35.109375" style="3" customWidth="1"/>
    <col min="15362" max="15363" width="16.88671875" style="3" customWidth="1"/>
    <col min="15364" max="15364" width="18.6640625" style="3" customWidth="1"/>
    <col min="15365" max="15365" width="120.33203125" style="3" customWidth="1"/>
    <col min="15366" max="15366" width="10" style="3" customWidth="1"/>
    <col min="15367" max="15616" width="11.6640625" style="3"/>
    <col min="15617" max="15617" width="35.109375" style="3" customWidth="1"/>
    <col min="15618" max="15619" width="16.88671875" style="3" customWidth="1"/>
    <col min="15620" max="15620" width="18.6640625" style="3" customWidth="1"/>
    <col min="15621" max="15621" width="120.33203125" style="3" customWidth="1"/>
    <col min="15622" max="15622" width="10" style="3" customWidth="1"/>
    <col min="15623" max="15872" width="11.6640625" style="3"/>
    <col min="15873" max="15873" width="35.109375" style="3" customWidth="1"/>
    <col min="15874" max="15875" width="16.88671875" style="3" customWidth="1"/>
    <col min="15876" max="15876" width="18.6640625" style="3" customWidth="1"/>
    <col min="15877" max="15877" width="120.33203125" style="3" customWidth="1"/>
    <col min="15878" max="15878" width="10" style="3" customWidth="1"/>
    <col min="15879" max="16128" width="11.6640625" style="3"/>
    <col min="16129" max="16129" width="35.109375" style="3" customWidth="1"/>
    <col min="16130" max="16131" width="16.88671875" style="3" customWidth="1"/>
    <col min="16132" max="16132" width="18.6640625" style="3" customWidth="1"/>
    <col min="16133" max="16133" width="120.33203125" style="3" customWidth="1"/>
    <col min="16134" max="16134" width="10" style="3" customWidth="1"/>
    <col min="16135" max="16384" width="11.6640625" style="3"/>
  </cols>
  <sheetData>
    <row r="1" spans="1:5" ht="15.75" customHeight="1">
      <c r="A1" s="1" t="s">
        <v>0</v>
      </c>
    </row>
    <row r="2" spans="1:5" ht="15" customHeight="1">
      <c r="A2" s="3" t="s">
        <v>85</v>
      </c>
    </row>
    <row r="3" spans="1:5" ht="15" customHeight="1">
      <c r="A3" s="3" t="s">
        <v>86</v>
      </c>
    </row>
    <row r="4" spans="1:5" ht="15" customHeight="1">
      <c r="A4" s="111" t="s">
        <v>142</v>
      </c>
      <c r="B4" s="111"/>
      <c r="C4" s="111"/>
    </row>
    <row r="5" spans="1:5" ht="15.75" customHeight="1">
      <c r="A5" s="107" t="s">
        <v>87</v>
      </c>
      <c r="B5" s="107"/>
      <c r="C5" s="107"/>
      <c r="D5" s="38"/>
      <c r="E5" s="38" t="s">
        <v>65</v>
      </c>
    </row>
    <row r="6" spans="1:5" ht="45" customHeight="1">
      <c r="A6" s="112"/>
      <c r="B6" s="112" t="s">
        <v>88</v>
      </c>
      <c r="C6" s="113" t="s">
        <v>121</v>
      </c>
      <c r="D6" s="113" t="s">
        <v>136</v>
      </c>
      <c r="E6" s="38"/>
    </row>
    <row r="7" spans="1:5" ht="15" customHeight="1">
      <c r="A7" s="114" t="s">
        <v>89</v>
      </c>
      <c r="B7" s="115">
        <v>-39866</v>
      </c>
      <c r="C7" s="115">
        <v>-44831</v>
      </c>
      <c r="D7" s="115">
        <f>-44831-D8-D11</f>
        <v>-42857.47</v>
      </c>
      <c r="E7" s="9"/>
    </row>
    <row r="8" spans="1:5" ht="15" customHeight="1">
      <c r="A8" s="114" t="s">
        <v>90</v>
      </c>
      <c r="B8" s="115">
        <v>-855</v>
      </c>
      <c r="C8" s="115">
        <v>-1000</v>
      </c>
      <c r="D8" s="115">
        <f>-103.87-207.74-311.61</f>
        <v>-623.22</v>
      </c>
      <c r="E8" s="9"/>
    </row>
    <row r="9" spans="1:5" ht="15" customHeight="1">
      <c r="A9" s="114" t="s">
        <v>91</v>
      </c>
      <c r="B9" s="115">
        <v>-573</v>
      </c>
      <c r="C9" s="115">
        <v>-750</v>
      </c>
      <c r="D9" s="115">
        <v>-740</v>
      </c>
      <c r="E9" s="9"/>
    </row>
    <row r="10" spans="1:5" ht="15" customHeight="1">
      <c r="A10" s="114" t="s">
        <v>92</v>
      </c>
      <c r="B10" s="115">
        <v>0</v>
      </c>
      <c r="C10" s="115">
        <v>-1000</v>
      </c>
      <c r="D10" s="115">
        <f>3*-500</f>
        <v>-1500</v>
      </c>
      <c r="E10" s="9"/>
    </row>
    <row r="11" spans="1:5" ht="15" customHeight="1">
      <c r="A11" s="114" t="s">
        <v>93</v>
      </c>
      <c r="B11" s="115">
        <v>0</v>
      </c>
      <c r="C11" s="115">
        <v>-2000</v>
      </c>
      <c r="D11" s="115">
        <v>-1350.31</v>
      </c>
      <c r="E11" s="9"/>
    </row>
    <row r="12" spans="1:5" ht="15" customHeight="1">
      <c r="A12" s="114" t="s">
        <v>94</v>
      </c>
      <c r="B12" s="115">
        <v>-1047</v>
      </c>
      <c r="C12" s="115">
        <v>-1000</v>
      </c>
      <c r="D12" s="115">
        <f>-267-36-27-496</f>
        <v>-826</v>
      </c>
      <c r="E12" s="9" t="s">
        <v>95</v>
      </c>
    </row>
    <row r="13" spans="1:5" ht="15" customHeight="1">
      <c r="A13" s="114" t="s">
        <v>96</v>
      </c>
      <c r="B13" s="115">
        <v>-1866</v>
      </c>
      <c r="C13" s="115">
        <v>-1395</v>
      </c>
      <c r="D13" s="115">
        <v>0</v>
      </c>
      <c r="E13" s="9"/>
    </row>
    <row r="14" spans="1:5" ht="15" customHeight="1">
      <c r="A14" s="114" t="s">
        <v>97</v>
      </c>
      <c r="B14" s="115">
        <v>-460</v>
      </c>
      <c r="C14" s="115">
        <v>-500</v>
      </c>
      <c r="D14" s="115">
        <v>-324.32</v>
      </c>
      <c r="E14" s="9"/>
    </row>
    <row r="15" spans="1:5" ht="15" customHeight="1">
      <c r="A15" s="114" t="s">
        <v>98</v>
      </c>
      <c r="B15" s="115"/>
      <c r="C15" s="115"/>
      <c r="D15" s="115">
        <v>-3413.65</v>
      </c>
      <c r="E15" s="9"/>
    </row>
    <row r="16" spans="1:5" ht="15" customHeight="1">
      <c r="A16" s="114" t="s">
        <v>99</v>
      </c>
      <c r="B16" s="115">
        <v>-1300</v>
      </c>
      <c r="C16" s="115">
        <v>-1000</v>
      </c>
      <c r="D16" s="115">
        <v>-1000</v>
      </c>
      <c r="E16" s="9"/>
    </row>
    <row r="17" spans="1:5" ht="15" customHeight="1">
      <c r="A17" s="114" t="s">
        <v>100</v>
      </c>
      <c r="B17" s="115">
        <v>-1388</v>
      </c>
      <c r="C17" s="115">
        <v>-1322</v>
      </c>
      <c r="D17" s="115">
        <v>-1322</v>
      </c>
      <c r="E17" s="9"/>
    </row>
    <row r="18" spans="1:5" ht="15" customHeight="1">
      <c r="A18" s="114" t="s">
        <v>101</v>
      </c>
      <c r="B18" s="115"/>
      <c r="C18" s="115"/>
      <c r="D18" s="115">
        <v>-1447</v>
      </c>
      <c r="E18" s="9"/>
    </row>
    <row r="19" spans="1:5" ht="15" customHeight="1">
      <c r="A19" s="114" t="s">
        <v>102</v>
      </c>
      <c r="B19" s="115">
        <v>-2441</v>
      </c>
      <c r="C19" s="115">
        <v>-1800</v>
      </c>
      <c r="D19" s="115">
        <v>-1835</v>
      </c>
      <c r="E19" s="9"/>
    </row>
    <row r="20" spans="1:5" ht="15" customHeight="1">
      <c r="A20" s="114" t="s">
        <v>103</v>
      </c>
      <c r="B20" s="115">
        <v>-447</v>
      </c>
      <c r="C20" s="115"/>
      <c r="D20" s="115">
        <f>-1000-318</f>
        <v>-1318</v>
      </c>
      <c r="E20" s="9"/>
    </row>
    <row r="21" spans="1:5" ht="15" customHeight="1">
      <c r="A21" s="114" t="s">
        <v>104</v>
      </c>
      <c r="B21" s="115">
        <v>-2650</v>
      </c>
      <c r="C21" s="115">
        <v>-2650</v>
      </c>
      <c r="D21" s="115">
        <v>-2650</v>
      </c>
      <c r="E21" s="9"/>
    </row>
    <row r="22" spans="1:5" ht="15" customHeight="1">
      <c r="A22" s="114" t="s">
        <v>105</v>
      </c>
      <c r="B22" s="115"/>
      <c r="C22" s="115"/>
      <c r="D22" s="115">
        <v>-340</v>
      </c>
      <c r="E22" s="9"/>
    </row>
    <row r="23" spans="1:5" ht="15" customHeight="1">
      <c r="A23" s="114" t="s">
        <v>106</v>
      </c>
      <c r="B23" s="115"/>
      <c r="C23" s="115"/>
      <c r="D23" s="115">
        <v>-540</v>
      </c>
      <c r="E23" s="9"/>
    </row>
    <row r="24" spans="1:5" ht="15" customHeight="1">
      <c r="B24" s="30"/>
      <c r="C24" s="31"/>
      <c r="D24" s="31"/>
      <c r="E24" s="9"/>
    </row>
    <row r="25" spans="1:5" ht="15" customHeight="1">
      <c r="A25" s="9"/>
      <c r="B25" s="30"/>
      <c r="C25" s="31"/>
      <c r="D25" s="31"/>
      <c r="E25" s="9"/>
    </row>
    <row r="26" spans="1:5" ht="15" customHeight="1">
      <c r="B26" s="30"/>
      <c r="C26" s="31"/>
      <c r="D26" s="31"/>
    </row>
    <row r="27" spans="1:5" ht="15" customHeight="1">
      <c r="A27" s="10" t="s">
        <v>107</v>
      </c>
      <c r="B27" s="32">
        <f>SUM(B7:B21)</f>
        <v>-52893</v>
      </c>
      <c r="C27" s="32">
        <f>SUM(C7:C21)</f>
        <v>-59248</v>
      </c>
      <c r="D27" s="32">
        <f>SUM(D7:D23)</f>
        <v>-62086.97</v>
      </c>
    </row>
    <row r="28" spans="1:5" ht="15" customHeight="1"/>
    <row r="29" spans="1:5" ht="15.75" customHeight="1">
      <c r="A29" s="107" t="s">
        <v>108</v>
      </c>
      <c r="B29" s="107"/>
      <c r="C29" s="107"/>
      <c r="D29" s="38"/>
      <c r="E29" s="38" t="s">
        <v>65</v>
      </c>
    </row>
    <row r="30" spans="1:5" ht="45" customHeight="1">
      <c r="A30" s="14"/>
      <c r="B30" s="14" t="s">
        <v>88</v>
      </c>
      <c r="C30" s="39" t="s">
        <v>123</v>
      </c>
      <c r="D30" s="39" t="s">
        <v>122</v>
      </c>
      <c r="E30" s="38"/>
    </row>
    <row r="31" spans="1:5" ht="15" customHeight="1">
      <c r="A31" s="28" t="s">
        <v>109</v>
      </c>
      <c r="B31" s="33">
        <v>49757</v>
      </c>
      <c r="C31" s="29">
        <v>50750</v>
      </c>
      <c r="D31" s="34">
        <v>47775</v>
      </c>
      <c r="E31" s="9"/>
    </row>
    <row r="32" spans="1:5" ht="15" customHeight="1">
      <c r="A32" s="28" t="s">
        <v>110</v>
      </c>
      <c r="B32" s="33">
        <v>2635</v>
      </c>
      <c r="C32" s="29">
        <v>8000</v>
      </c>
      <c r="D32" s="34">
        <v>5760</v>
      </c>
      <c r="E32" s="9"/>
    </row>
    <row r="33" spans="1:5" ht="15" customHeight="1">
      <c r="A33" s="28" t="s">
        <v>111</v>
      </c>
      <c r="B33" s="33">
        <v>1800</v>
      </c>
      <c r="C33" s="29">
        <v>1600</v>
      </c>
      <c r="D33" s="34">
        <v>4250</v>
      </c>
      <c r="E33" s="9"/>
    </row>
    <row r="34" spans="1:5" ht="15" customHeight="1">
      <c r="A34" s="28" t="s">
        <v>112</v>
      </c>
      <c r="B34" s="33"/>
      <c r="C34" s="29"/>
      <c r="D34" s="34">
        <v>6855</v>
      </c>
      <c r="E34" s="9"/>
    </row>
    <row r="35" spans="1:5" ht="15" customHeight="1">
      <c r="A35" s="28" t="s">
        <v>113</v>
      </c>
      <c r="B35" s="33">
        <v>250</v>
      </c>
      <c r="C35" s="29">
        <v>750</v>
      </c>
      <c r="D35" s="29">
        <v>675</v>
      </c>
      <c r="E35" s="9"/>
    </row>
    <row r="36" spans="1:5" ht="15" customHeight="1">
      <c r="A36" s="28" t="s">
        <v>114</v>
      </c>
      <c r="B36" s="33">
        <v>4646</v>
      </c>
      <c r="C36" s="29">
        <v>4000</v>
      </c>
      <c r="D36" s="29">
        <v>7000</v>
      </c>
      <c r="E36" s="9"/>
    </row>
    <row r="37" spans="1:5" ht="15" customHeight="1">
      <c r="A37" s="28" t="s">
        <v>115</v>
      </c>
      <c r="B37" s="33"/>
      <c r="C37" s="29"/>
      <c r="D37" s="29">
        <v>820</v>
      </c>
      <c r="E37" s="9"/>
    </row>
    <row r="38" spans="1:5" ht="15" customHeight="1">
      <c r="A38" s="28" t="s">
        <v>116</v>
      </c>
      <c r="B38" s="33">
        <v>8311</v>
      </c>
      <c r="C38" s="29">
        <v>6500</v>
      </c>
      <c r="D38" s="35">
        <f>8407+1025</f>
        <v>9432</v>
      </c>
    </row>
    <row r="39" spans="1:5" ht="15" customHeight="1">
      <c r="A39" s="28" t="s">
        <v>117</v>
      </c>
      <c r="B39" s="33"/>
      <c r="C39" s="29">
        <v>2500</v>
      </c>
      <c r="D39" s="36">
        <v>2188</v>
      </c>
    </row>
    <row r="40" spans="1:5" ht="15" customHeight="1">
      <c r="A40" s="28" t="s">
        <v>118</v>
      </c>
      <c r="B40" s="33"/>
      <c r="C40" s="29">
        <v>3000</v>
      </c>
      <c r="D40" s="36">
        <v>700</v>
      </c>
      <c r="E40" s="9"/>
    </row>
    <row r="41" spans="1:5" ht="15" customHeight="1">
      <c r="A41" s="9"/>
      <c r="B41" s="7"/>
      <c r="D41" s="37"/>
      <c r="E41" s="9"/>
    </row>
    <row r="42" spans="1:5" ht="15" customHeight="1">
      <c r="B42" s="7"/>
      <c r="C42" s="7"/>
      <c r="D42" s="30"/>
    </row>
    <row r="43" spans="1:5" ht="15" customHeight="1">
      <c r="A43" s="10" t="s">
        <v>119</v>
      </c>
      <c r="B43" s="8">
        <f>SUM(B31:B40)</f>
        <v>67399</v>
      </c>
      <c r="C43" s="8">
        <f>SUM(C31:C40)</f>
        <v>77100</v>
      </c>
      <c r="D43" s="8">
        <f>SUM(D31:D40)</f>
        <v>85455</v>
      </c>
    </row>
    <row r="44" spans="1:5" ht="15" customHeight="1"/>
    <row r="45" spans="1:5" ht="15" customHeight="1">
      <c r="A45" s="10" t="s">
        <v>120</v>
      </c>
      <c r="B45" s="8">
        <f>B43+B27</f>
        <v>14506</v>
      </c>
      <c r="C45" s="8">
        <f>C43+C27</f>
        <v>17852</v>
      </c>
      <c r="D45" s="8">
        <f>D43+D27</f>
        <v>23368.03</v>
      </c>
    </row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</sheetData>
  <mergeCells count="2">
    <mergeCell ref="A5:C5"/>
    <mergeCell ref="A29:C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C20" sqref="C20"/>
    </sheetView>
  </sheetViews>
  <sheetFormatPr defaultColWidth="11.6640625" defaultRowHeight="20.100000000000001" customHeight="1"/>
  <cols>
    <col min="1" max="1" width="23.6640625" style="3" customWidth="1"/>
    <col min="2" max="2" width="12.6640625" style="3" customWidth="1"/>
    <col min="3" max="3" width="14.5546875" style="3" customWidth="1"/>
    <col min="4" max="4" width="15.5546875" style="3" customWidth="1"/>
    <col min="5" max="5" width="67.5546875" style="3" customWidth="1"/>
    <col min="6" max="256" width="11.6640625" style="3"/>
    <col min="257" max="257" width="23.6640625" style="3" customWidth="1"/>
    <col min="258" max="258" width="12.6640625" style="3" customWidth="1"/>
    <col min="259" max="259" width="14.5546875" style="3" customWidth="1"/>
    <col min="260" max="260" width="15.5546875" style="3" customWidth="1"/>
    <col min="261" max="261" width="67.5546875" style="3" customWidth="1"/>
    <col min="262" max="512" width="11.6640625" style="3"/>
    <col min="513" max="513" width="23.6640625" style="3" customWidth="1"/>
    <col min="514" max="514" width="12.6640625" style="3" customWidth="1"/>
    <col min="515" max="515" width="14.5546875" style="3" customWidth="1"/>
    <col min="516" max="516" width="15.5546875" style="3" customWidth="1"/>
    <col min="517" max="517" width="67.5546875" style="3" customWidth="1"/>
    <col min="518" max="768" width="11.6640625" style="3"/>
    <col min="769" max="769" width="23.6640625" style="3" customWidth="1"/>
    <col min="770" max="770" width="12.6640625" style="3" customWidth="1"/>
    <col min="771" max="771" width="14.5546875" style="3" customWidth="1"/>
    <col min="772" max="772" width="15.5546875" style="3" customWidth="1"/>
    <col min="773" max="773" width="67.5546875" style="3" customWidth="1"/>
    <col min="774" max="1024" width="11.6640625" style="3"/>
    <col min="1025" max="1025" width="23.6640625" style="3" customWidth="1"/>
    <col min="1026" max="1026" width="12.6640625" style="3" customWidth="1"/>
    <col min="1027" max="1027" width="14.5546875" style="3" customWidth="1"/>
    <col min="1028" max="1028" width="15.5546875" style="3" customWidth="1"/>
    <col min="1029" max="1029" width="67.5546875" style="3" customWidth="1"/>
    <col min="1030" max="1280" width="11.6640625" style="3"/>
    <col min="1281" max="1281" width="23.6640625" style="3" customWidth="1"/>
    <col min="1282" max="1282" width="12.6640625" style="3" customWidth="1"/>
    <col min="1283" max="1283" width="14.5546875" style="3" customWidth="1"/>
    <col min="1284" max="1284" width="15.5546875" style="3" customWidth="1"/>
    <col min="1285" max="1285" width="67.5546875" style="3" customWidth="1"/>
    <col min="1286" max="1536" width="11.6640625" style="3"/>
    <col min="1537" max="1537" width="23.6640625" style="3" customWidth="1"/>
    <col min="1538" max="1538" width="12.6640625" style="3" customWidth="1"/>
    <col min="1539" max="1539" width="14.5546875" style="3" customWidth="1"/>
    <col min="1540" max="1540" width="15.5546875" style="3" customWidth="1"/>
    <col min="1541" max="1541" width="67.5546875" style="3" customWidth="1"/>
    <col min="1542" max="1792" width="11.6640625" style="3"/>
    <col min="1793" max="1793" width="23.6640625" style="3" customWidth="1"/>
    <col min="1794" max="1794" width="12.6640625" style="3" customWidth="1"/>
    <col min="1795" max="1795" width="14.5546875" style="3" customWidth="1"/>
    <col min="1796" max="1796" width="15.5546875" style="3" customWidth="1"/>
    <col min="1797" max="1797" width="67.5546875" style="3" customWidth="1"/>
    <col min="1798" max="2048" width="11.6640625" style="3"/>
    <col min="2049" max="2049" width="23.6640625" style="3" customWidth="1"/>
    <col min="2050" max="2050" width="12.6640625" style="3" customWidth="1"/>
    <col min="2051" max="2051" width="14.5546875" style="3" customWidth="1"/>
    <col min="2052" max="2052" width="15.5546875" style="3" customWidth="1"/>
    <col min="2053" max="2053" width="67.5546875" style="3" customWidth="1"/>
    <col min="2054" max="2304" width="11.6640625" style="3"/>
    <col min="2305" max="2305" width="23.6640625" style="3" customWidth="1"/>
    <col min="2306" max="2306" width="12.6640625" style="3" customWidth="1"/>
    <col min="2307" max="2307" width="14.5546875" style="3" customWidth="1"/>
    <col min="2308" max="2308" width="15.5546875" style="3" customWidth="1"/>
    <col min="2309" max="2309" width="67.5546875" style="3" customWidth="1"/>
    <col min="2310" max="2560" width="11.6640625" style="3"/>
    <col min="2561" max="2561" width="23.6640625" style="3" customWidth="1"/>
    <col min="2562" max="2562" width="12.6640625" style="3" customWidth="1"/>
    <col min="2563" max="2563" width="14.5546875" style="3" customWidth="1"/>
    <col min="2564" max="2564" width="15.5546875" style="3" customWidth="1"/>
    <col min="2565" max="2565" width="67.5546875" style="3" customWidth="1"/>
    <col min="2566" max="2816" width="11.6640625" style="3"/>
    <col min="2817" max="2817" width="23.6640625" style="3" customWidth="1"/>
    <col min="2818" max="2818" width="12.6640625" style="3" customWidth="1"/>
    <col min="2819" max="2819" width="14.5546875" style="3" customWidth="1"/>
    <col min="2820" max="2820" width="15.5546875" style="3" customWidth="1"/>
    <col min="2821" max="2821" width="67.5546875" style="3" customWidth="1"/>
    <col min="2822" max="3072" width="11.6640625" style="3"/>
    <col min="3073" max="3073" width="23.6640625" style="3" customWidth="1"/>
    <col min="3074" max="3074" width="12.6640625" style="3" customWidth="1"/>
    <col min="3075" max="3075" width="14.5546875" style="3" customWidth="1"/>
    <col min="3076" max="3076" width="15.5546875" style="3" customWidth="1"/>
    <col min="3077" max="3077" width="67.5546875" style="3" customWidth="1"/>
    <col min="3078" max="3328" width="11.6640625" style="3"/>
    <col min="3329" max="3329" width="23.6640625" style="3" customWidth="1"/>
    <col min="3330" max="3330" width="12.6640625" style="3" customWidth="1"/>
    <col min="3331" max="3331" width="14.5546875" style="3" customWidth="1"/>
    <col min="3332" max="3332" width="15.5546875" style="3" customWidth="1"/>
    <col min="3333" max="3333" width="67.5546875" style="3" customWidth="1"/>
    <col min="3334" max="3584" width="11.6640625" style="3"/>
    <col min="3585" max="3585" width="23.6640625" style="3" customWidth="1"/>
    <col min="3586" max="3586" width="12.6640625" style="3" customWidth="1"/>
    <col min="3587" max="3587" width="14.5546875" style="3" customWidth="1"/>
    <col min="3588" max="3588" width="15.5546875" style="3" customWidth="1"/>
    <col min="3589" max="3589" width="67.5546875" style="3" customWidth="1"/>
    <col min="3590" max="3840" width="11.6640625" style="3"/>
    <col min="3841" max="3841" width="23.6640625" style="3" customWidth="1"/>
    <col min="3842" max="3842" width="12.6640625" style="3" customWidth="1"/>
    <col min="3843" max="3843" width="14.5546875" style="3" customWidth="1"/>
    <col min="3844" max="3844" width="15.5546875" style="3" customWidth="1"/>
    <col min="3845" max="3845" width="67.5546875" style="3" customWidth="1"/>
    <col min="3846" max="4096" width="11.6640625" style="3"/>
    <col min="4097" max="4097" width="23.6640625" style="3" customWidth="1"/>
    <col min="4098" max="4098" width="12.6640625" style="3" customWidth="1"/>
    <col min="4099" max="4099" width="14.5546875" style="3" customWidth="1"/>
    <col min="4100" max="4100" width="15.5546875" style="3" customWidth="1"/>
    <col min="4101" max="4101" width="67.5546875" style="3" customWidth="1"/>
    <col min="4102" max="4352" width="11.6640625" style="3"/>
    <col min="4353" max="4353" width="23.6640625" style="3" customWidth="1"/>
    <col min="4354" max="4354" width="12.6640625" style="3" customWidth="1"/>
    <col min="4355" max="4355" width="14.5546875" style="3" customWidth="1"/>
    <col min="4356" max="4356" width="15.5546875" style="3" customWidth="1"/>
    <col min="4357" max="4357" width="67.5546875" style="3" customWidth="1"/>
    <col min="4358" max="4608" width="11.6640625" style="3"/>
    <col min="4609" max="4609" width="23.6640625" style="3" customWidth="1"/>
    <col min="4610" max="4610" width="12.6640625" style="3" customWidth="1"/>
    <col min="4611" max="4611" width="14.5546875" style="3" customWidth="1"/>
    <col min="4612" max="4612" width="15.5546875" style="3" customWidth="1"/>
    <col min="4613" max="4613" width="67.5546875" style="3" customWidth="1"/>
    <col min="4614" max="4864" width="11.6640625" style="3"/>
    <col min="4865" max="4865" width="23.6640625" style="3" customWidth="1"/>
    <col min="4866" max="4866" width="12.6640625" style="3" customWidth="1"/>
    <col min="4867" max="4867" width="14.5546875" style="3" customWidth="1"/>
    <col min="4868" max="4868" width="15.5546875" style="3" customWidth="1"/>
    <col min="4869" max="4869" width="67.5546875" style="3" customWidth="1"/>
    <col min="4870" max="5120" width="11.6640625" style="3"/>
    <col min="5121" max="5121" width="23.6640625" style="3" customWidth="1"/>
    <col min="5122" max="5122" width="12.6640625" style="3" customWidth="1"/>
    <col min="5123" max="5123" width="14.5546875" style="3" customWidth="1"/>
    <col min="5124" max="5124" width="15.5546875" style="3" customWidth="1"/>
    <col min="5125" max="5125" width="67.5546875" style="3" customWidth="1"/>
    <col min="5126" max="5376" width="11.6640625" style="3"/>
    <col min="5377" max="5377" width="23.6640625" style="3" customWidth="1"/>
    <col min="5378" max="5378" width="12.6640625" style="3" customWidth="1"/>
    <col min="5379" max="5379" width="14.5546875" style="3" customWidth="1"/>
    <col min="5380" max="5380" width="15.5546875" style="3" customWidth="1"/>
    <col min="5381" max="5381" width="67.5546875" style="3" customWidth="1"/>
    <col min="5382" max="5632" width="11.6640625" style="3"/>
    <col min="5633" max="5633" width="23.6640625" style="3" customWidth="1"/>
    <col min="5634" max="5634" width="12.6640625" style="3" customWidth="1"/>
    <col min="5635" max="5635" width="14.5546875" style="3" customWidth="1"/>
    <col min="5636" max="5636" width="15.5546875" style="3" customWidth="1"/>
    <col min="5637" max="5637" width="67.5546875" style="3" customWidth="1"/>
    <col min="5638" max="5888" width="11.6640625" style="3"/>
    <col min="5889" max="5889" width="23.6640625" style="3" customWidth="1"/>
    <col min="5890" max="5890" width="12.6640625" style="3" customWidth="1"/>
    <col min="5891" max="5891" width="14.5546875" style="3" customWidth="1"/>
    <col min="5892" max="5892" width="15.5546875" style="3" customWidth="1"/>
    <col min="5893" max="5893" width="67.5546875" style="3" customWidth="1"/>
    <col min="5894" max="6144" width="11.6640625" style="3"/>
    <col min="6145" max="6145" width="23.6640625" style="3" customWidth="1"/>
    <col min="6146" max="6146" width="12.6640625" style="3" customWidth="1"/>
    <col min="6147" max="6147" width="14.5546875" style="3" customWidth="1"/>
    <col min="6148" max="6148" width="15.5546875" style="3" customWidth="1"/>
    <col min="6149" max="6149" width="67.5546875" style="3" customWidth="1"/>
    <col min="6150" max="6400" width="11.6640625" style="3"/>
    <col min="6401" max="6401" width="23.6640625" style="3" customWidth="1"/>
    <col min="6402" max="6402" width="12.6640625" style="3" customWidth="1"/>
    <col min="6403" max="6403" width="14.5546875" style="3" customWidth="1"/>
    <col min="6404" max="6404" width="15.5546875" style="3" customWidth="1"/>
    <col min="6405" max="6405" width="67.5546875" style="3" customWidth="1"/>
    <col min="6406" max="6656" width="11.6640625" style="3"/>
    <col min="6657" max="6657" width="23.6640625" style="3" customWidth="1"/>
    <col min="6658" max="6658" width="12.6640625" style="3" customWidth="1"/>
    <col min="6659" max="6659" width="14.5546875" style="3" customWidth="1"/>
    <col min="6660" max="6660" width="15.5546875" style="3" customWidth="1"/>
    <col min="6661" max="6661" width="67.5546875" style="3" customWidth="1"/>
    <col min="6662" max="6912" width="11.6640625" style="3"/>
    <col min="6913" max="6913" width="23.6640625" style="3" customWidth="1"/>
    <col min="6914" max="6914" width="12.6640625" style="3" customWidth="1"/>
    <col min="6915" max="6915" width="14.5546875" style="3" customWidth="1"/>
    <col min="6916" max="6916" width="15.5546875" style="3" customWidth="1"/>
    <col min="6917" max="6917" width="67.5546875" style="3" customWidth="1"/>
    <col min="6918" max="7168" width="11.6640625" style="3"/>
    <col min="7169" max="7169" width="23.6640625" style="3" customWidth="1"/>
    <col min="7170" max="7170" width="12.6640625" style="3" customWidth="1"/>
    <col min="7171" max="7171" width="14.5546875" style="3" customWidth="1"/>
    <col min="7172" max="7172" width="15.5546875" style="3" customWidth="1"/>
    <col min="7173" max="7173" width="67.5546875" style="3" customWidth="1"/>
    <col min="7174" max="7424" width="11.6640625" style="3"/>
    <col min="7425" max="7425" width="23.6640625" style="3" customWidth="1"/>
    <col min="7426" max="7426" width="12.6640625" style="3" customWidth="1"/>
    <col min="7427" max="7427" width="14.5546875" style="3" customWidth="1"/>
    <col min="7428" max="7428" width="15.5546875" style="3" customWidth="1"/>
    <col min="7429" max="7429" width="67.5546875" style="3" customWidth="1"/>
    <col min="7430" max="7680" width="11.6640625" style="3"/>
    <col min="7681" max="7681" width="23.6640625" style="3" customWidth="1"/>
    <col min="7682" max="7682" width="12.6640625" style="3" customWidth="1"/>
    <col min="7683" max="7683" width="14.5546875" style="3" customWidth="1"/>
    <col min="7684" max="7684" width="15.5546875" style="3" customWidth="1"/>
    <col min="7685" max="7685" width="67.5546875" style="3" customWidth="1"/>
    <col min="7686" max="7936" width="11.6640625" style="3"/>
    <col min="7937" max="7937" width="23.6640625" style="3" customWidth="1"/>
    <col min="7938" max="7938" width="12.6640625" style="3" customWidth="1"/>
    <col min="7939" max="7939" width="14.5546875" style="3" customWidth="1"/>
    <col min="7940" max="7940" width="15.5546875" style="3" customWidth="1"/>
    <col min="7941" max="7941" width="67.5546875" style="3" customWidth="1"/>
    <col min="7942" max="8192" width="11.6640625" style="3"/>
    <col min="8193" max="8193" width="23.6640625" style="3" customWidth="1"/>
    <col min="8194" max="8194" width="12.6640625" style="3" customWidth="1"/>
    <col min="8195" max="8195" width="14.5546875" style="3" customWidth="1"/>
    <col min="8196" max="8196" width="15.5546875" style="3" customWidth="1"/>
    <col min="8197" max="8197" width="67.5546875" style="3" customWidth="1"/>
    <col min="8198" max="8448" width="11.6640625" style="3"/>
    <col min="8449" max="8449" width="23.6640625" style="3" customWidth="1"/>
    <col min="8450" max="8450" width="12.6640625" style="3" customWidth="1"/>
    <col min="8451" max="8451" width="14.5546875" style="3" customWidth="1"/>
    <col min="8452" max="8452" width="15.5546875" style="3" customWidth="1"/>
    <col min="8453" max="8453" width="67.5546875" style="3" customWidth="1"/>
    <col min="8454" max="8704" width="11.6640625" style="3"/>
    <col min="8705" max="8705" width="23.6640625" style="3" customWidth="1"/>
    <col min="8706" max="8706" width="12.6640625" style="3" customWidth="1"/>
    <col min="8707" max="8707" width="14.5546875" style="3" customWidth="1"/>
    <col min="8708" max="8708" width="15.5546875" style="3" customWidth="1"/>
    <col min="8709" max="8709" width="67.5546875" style="3" customWidth="1"/>
    <col min="8710" max="8960" width="11.6640625" style="3"/>
    <col min="8961" max="8961" width="23.6640625" style="3" customWidth="1"/>
    <col min="8962" max="8962" width="12.6640625" style="3" customWidth="1"/>
    <col min="8963" max="8963" width="14.5546875" style="3" customWidth="1"/>
    <col min="8964" max="8964" width="15.5546875" style="3" customWidth="1"/>
    <col min="8965" max="8965" width="67.5546875" style="3" customWidth="1"/>
    <col min="8966" max="9216" width="11.6640625" style="3"/>
    <col min="9217" max="9217" width="23.6640625" style="3" customWidth="1"/>
    <col min="9218" max="9218" width="12.6640625" style="3" customWidth="1"/>
    <col min="9219" max="9219" width="14.5546875" style="3" customWidth="1"/>
    <col min="9220" max="9220" width="15.5546875" style="3" customWidth="1"/>
    <col min="9221" max="9221" width="67.5546875" style="3" customWidth="1"/>
    <col min="9222" max="9472" width="11.6640625" style="3"/>
    <col min="9473" max="9473" width="23.6640625" style="3" customWidth="1"/>
    <col min="9474" max="9474" width="12.6640625" style="3" customWidth="1"/>
    <col min="9475" max="9475" width="14.5546875" style="3" customWidth="1"/>
    <col min="9476" max="9476" width="15.5546875" style="3" customWidth="1"/>
    <col min="9477" max="9477" width="67.5546875" style="3" customWidth="1"/>
    <col min="9478" max="9728" width="11.6640625" style="3"/>
    <col min="9729" max="9729" width="23.6640625" style="3" customWidth="1"/>
    <col min="9730" max="9730" width="12.6640625" style="3" customWidth="1"/>
    <col min="9731" max="9731" width="14.5546875" style="3" customWidth="1"/>
    <col min="9732" max="9732" width="15.5546875" style="3" customWidth="1"/>
    <col min="9733" max="9733" width="67.5546875" style="3" customWidth="1"/>
    <col min="9734" max="9984" width="11.6640625" style="3"/>
    <col min="9985" max="9985" width="23.6640625" style="3" customWidth="1"/>
    <col min="9986" max="9986" width="12.6640625" style="3" customWidth="1"/>
    <col min="9987" max="9987" width="14.5546875" style="3" customWidth="1"/>
    <col min="9988" max="9988" width="15.5546875" style="3" customWidth="1"/>
    <col min="9989" max="9989" width="67.5546875" style="3" customWidth="1"/>
    <col min="9990" max="10240" width="11.6640625" style="3"/>
    <col min="10241" max="10241" width="23.6640625" style="3" customWidth="1"/>
    <col min="10242" max="10242" width="12.6640625" style="3" customWidth="1"/>
    <col min="10243" max="10243" width="14.5546875" style="3" customWidth="1"/>
    <col min="10244" max="10244" width="15.5546875" style="3" customWidth="1"/>
    <col min="10245" max="10245" width="67.5546875" style="3" customWidth="1"/>
    <col min="10246" max="10496" width="11.6640625" style="3"/>
    <col min="10497" max="10497" width="23.6640625" style="3" customWidth="1"/>
    <col min="10498" max="10498" width="12.6640625" style="3" customWidth="1"/>
    <col min="10499" max="10499" width="14.5546875" style="3" customWidth="1"/>
    <col min="10500" max="10500" width="15.5546875" style="3" customWidth="1"/>
    <col min="10501" max="10501" width="67.5546875" style="3" customWidth="1"/>
    <col min="10502" max="10752" width="11.6640625" style="3"/>
    <col min="10753" max="10753" width="23.6640625" style="3" customWidth="1"/>
    <col min="10754" max="10754" width="12.6640625" style="3" customWidth="1"/>
    <col min="10755" max="10755" width="14.5546875" style="3" customWidth="1"/>
    <col min="10756" max="10756" width="15.5546875" style="3" customWidth="1"/>
    <col min="10757" max="10757" width="67.5546875" style="3" customWidth="1"/>
    <col min="10758" max="11008" width="11.6640625" style="3"/>
    <col min="11009" max="11009" width="23.6640625" style="3" customWidth="1"/>
    <col min="11010" max="11010" width="12.6640625" style="3" customWidth="1"/>
    <col min="11011" max="11011" width="14.5546875" style="3" customWidth="1"/>
    <col min="11012" max="11012" width="15.5546875" style="3" customWidth="1"/>
    <col min="11013" max="11013" width="67.5546875" style="3" customWidth="1"/>
    <col min="11014" max="11264" width="11.6640625" style="3"/>
    <col min="11265" max="11265" width="23.6640625" style="3" customWidth="1"/>
    <col min="11266" max="11266" width="12.6640625" style="3" customWidth="1"/>
    <col min="11267" max="11267" width="14.5546875" style="3" customWidth="1"/>
    <col min="11268" max="11268" width="15.5546875" style="3" customWidth="1"/>
    <col min="11269" max="11269" width="67.5546875" style="3" customWidth="1"/>
    <col min="11270" max="11520" width="11.6640625" style="3"/>
    <col min="11521" max="11521" width="23.6640625" style="3" customWidth="1"/>
    <col min="11522" max="11522" width="12.6640625" style="3" customWidth="1"/>
    <col min="11523" max="11523" width="14.5546875" style="3" customWidth="1"/>
    <col min="11524" max="11524" width="15.5546875" style="3" customWidth="1"/>
    <col min="11525" max="11525" width="67.5546875" style="3" customWidth="1"/>
    <col min="11526" max="11776" width="11.6640625" style="3"/>
    <col min="11777" max="11777" width="23.6640625" style="3" customWidth="1"/>
    <col min="11778" max="11778" width="12.6640625" style="3" customWidth="1"/>
    <col min="11779" max="11779" width="14.5546875" style="3" customWidth="1"/>
    <col min="11780" max="11780" width="15.5546875" style="3" customWidth="1"/>
    <col min="11781" max="11781" width="67.5546875" style="3" customWidth="1"/>
    <col min="11782" max="12032" width="11.6640625" style="3"/>
    <col min="12033" max="12033" width="23.6640625" style="3" customWidth="1"/>
    <col min="12034" max="12034" width="12.6640625" style="3" customWidth="1"/>
    <col min="12035" max="12035" width="14.5546875" style="3" customWidth="1"/>
    <col min="12036" max="12036" width="15.5546875" style="3" customWidth="1"/>
    <col min="12037" max="12037" width="67.5546875" style="3" customWidth="1"/>
    <col min="12038" max="12288" width="11.6640625" style="3"/>
    <col min="12289" max="12289" width="23.6640625" style="3" customWidth="1"/>
    <col min="12290" max="12290" width="12.6640625" style="3" customWidth="1"/>
    <col min="12291" max="12291" width="14.5546875" style="3" customWidth="1"/>
    <col min="12292" max="12292" width="15.5546875" style="3" customWidth="1"/>
    <col min="12293" max="12293" width="67.5546875" style="3" customWidth="1"/>
    <col min="12294" max="12544" width="11.6640625" style="3"/>
    <col min="12545" max="12545" width="23.6640625" style="3" customWidth="1"/>
    <col min="12546" max="12546" width="12.6640625" style="3" customWidth="1"/>
    <col min="12547" max="12547" width="14.5546875" style="3" customWidth="1"/>
    <col min="12548" max="12548" width="15.5546875" style="3" customWidth="1"/>
    <col min="12549" max="12549" width="67.5546875" style="3" customWidth="1"/>
    <col min="12550" max="12800" width="11.6640625" style="3"/>
    <col min="12801" max="12801" width="23.6640625" style="3" customWidth="1"/>
    <col min="12802" max="12802" width="12.6640625" style="3" customWidth="1"/>
    <col min="12803" max="12803" width="14.5546875" style="3" customWidth="1"/>
    <col min="12804" max="12804" width="15.5546875" style="3" customWidth="1"/>
    <col min="12805" max="12805" width="67.5546875" style="3" customWidth="1"/>
    <col min="12806" max="13056" width="11.6640625" style="3"/>
    <col min="13057" max="13057" width="23.6640625" style="3" customWidth="1"/>
    <col min="13058" max="13058" width="12.6640625" style="3" customWidth="1"/>
    <col min="13059" max="13059" width="14.5546875" style="3" customWidth="1"/>
    <col min="13060" max="13060" width="15.5546875" style="3" customWidth="1"/>
    <col min="13061" max="13061" width="67.5546875" style="3" customWidth="1"/>
    <col min="13062" max="13312" width="11.6640625" style="3"/>
    <col min="13313" max="13313" width="23.6640625" style="3" customWidth="1"/>
    <col min="13314" max="13314" width="12.6640625" style="3" customWidth="1"/>
    <col min="13315" max="13315" width="14.5546875" style="3" customWidth="1"/>
    <col min="13316" max="13316" width="15.5546875" style="3" customWidth="1"/>
    <col min="13317" max="13317" width="67.5546875" style="3" customWidth="1"/>
    <col min="13318" max="13568" width="11.6640625" style="3"/>
    <col min="13569" max="13569" width="23.6640625" style="3" customWidth="1"/>
    <col min="13570" max="13570" width="12.6640625" style="3" customWidth="1"/>
    <col min="13571" max="13571" width="14.5546875" style="3" customWidth="1"/>
    <col min="13572" max="13572" width="15.5546875" style="3" customWidth="1"/>
    <col min="13573" max="13573" width="67.5546875" style="3" customWidth="1"/>
    <col min="13574" max="13824" width="11.6640625" style="3"/>
    <col min="13825" max="13825" width="23.6640625" style="3" customWidth="1"/>
    <col min="13826" max="13826" width="12.6640625" style="3" customWidth="1"/>
    <col min="13827" max="13827" width="14.5546875" style="3" customWidth="1"/>
    <col min="13828" max="13828" width="15.5546875" style="3" customWidth="1"/>
    <col min="13829" max="13829" width="67.5546875" style="3" customWidth="1"/>
    <col min="13830" max="14080" width="11.6640625" style="3"/>
    <col min="14081" max="14081" width="23.6640625" style="3" customWidth="1"/>
    <col min="14082" max="14082" width="12.6640625" style="3" customWidth="1"/>
    <col min="14083" max="14083" width="14.5546875" style="3" customWidth="1"/>
    <col min="14084" max="14084" width="15.5546875" style="3" customWidth="1"/>
    <col min="14085" max="14085" width="67.5546875" style="3" customWidth="1"/>
    <col min="14086" max="14336" width="11.6640625" style="3"/>
    <col min="14337" max="14337" width="23.6640625" style="3" customWidth="1"/>
    <col min="14338" max="14338" width="12.6640625" style="3" customWidth="1"/>
    <col min="14339" max="14339" width="14.5546875" style="3" customWidth="1"/>
    <col min="14340" max="14340" width="15.5546875" style="3" customWidth="1"/>
    <col min="14341" max="14341" width="67.5546875" style="3" customWidth="1"/>
    <col min="14342" max="14592" width="11.6640625" style="3"/>
    <col min="14593" max="14593" width="23.6640625" style="3" customWidth="1"/>
    <col min="14594" max="14594" width="12.6640625" style="3" customWidth="1"/>
    <col min="14595" max="14595" width="14.5546875" style="3" customWidth="1"/>
    <col min="14596" max="14596" width="15.5546875" style="3" customWidth="1"/>
    <col min="14597" max="14597" width="67.5546875" style="3" customWidth="1"/>
    <col min="14598" max="14848" width="11.6640625" style="3"/>
    <col min="14849" max="14849" width="23.6640625" style="3" customWidth="1"/>
    <col min="14850" max="14850" width="12.6640625" style="3" customWidth="1"/>
    <col min="14851" max="14851" width="14.5546875" style="3" customWidth="1"/>
    <col min="14852" max="14852" width="15.5546875" style="3" customWidth="1"/>
    <col min="14853" max="14853" width="67.5546875" style="3" customWidth="1"/>
    <col min="14854" max="15104" width="11.6640625" style="3"/>
    <col min="15105" max="15105" width="23.6640625" style="3" customWidth="1"/>
    <col min="15106" max="15106" width="12.6640625" style="3" customWidth="1"/>
    <col min="15107" max="15107" width="14.5546875" style="3" customWidth="1"/>
    <col min="15108" max="15108" width="15.5546875" style="3" customWidth="1"/>
    <col min="15109" max="15109" width="67.5546875" style="3" customWidth="1"/>
    <col min="15110" max="15360" width="11.6640625" style="3"/>
    <col min="15361" max="15361" width="23.6640625" style="3" customWidth="1"/>
    <col min="15362" max="15362" width="12.6640625" style="3" customWidth="1"/>
    <col min="15363" max="15363" width="14.5546875" style="3" customWidth="1"/>
    <col min="15364" max="15364" width="15.5546875" style="3" customWidth="1"/>
    <col min="15365" max="15365" width="67.5546875" style="3" customWidth="1"/>
    <col min="15366" max="15616" width="11.6640625" style="3"/>
    <col min="15617" max="15617" width="23.6640625" style="3" customWidth="1"/>
    <col min="15618" max="15618" width="12.6640625" style="3" customWidth="1"/>
    <col min="15619" max="15619" width="14.5546875" style="3" customWidth="1"/>
    <col min="15620" max="15620" width="15.5546875" style="3" customWidth="1"/>
    <col min="15621" max="15621" width="67.5546875" style="3" customWidth="1"/>
    <col min="15622" max="15872" width="11.6640625" style="3"/>
    <col min="15873" max="15873" width="23.6640625" style="3" customWidth="1"/>
    <col min="15874" max="15874" width="12.6640625" style="3" customWidth="1"/>
    <col min="15875" max="15875" width="14.5546875" style="3" customWidth="1"/>
    <col min="15876" max="15876" width="15.5546875" style="3" customWidth="1"/>
    <col min="15877" max="15877" width="67.5546875" style="3" customWidth="1"/>
    <col min="15878" max="16128" width="11.6640625" style="3"/>
    <col min="16129" max="16129" width="23.6640625" style="3" customWidth="1"/>
    <col min="16130" max="16130" width="12.6640625" style="3" customWidth="1"/>
    <col min="16131" max="16131" width="14.5546875" style="3" customWidth="1"/>
    <col min="16132" max="16132" width="15.5546875" style="3" customWidth="1"/>
    <col min="16133" max="16133" width="67.5546875" style="3" customWidth="1"/>
    <col min="16134" max="16384" width="11.6640625" style="3"/>
  </cols>
  <sheetData>
    <row r="1" spans="1:5" ht="15" customHeight="1">
      <c r="A1" s="40" t="s">
        <v>125</v>
      </c>
    </row>
    <row r="2" spans="1:5" ht="13.8"/>
    <row r="3" spans="1:5" ht="15" customHeight="1">
      <c r="A3" s="108" t="s">
        <v>126</v>
      </c>
      <c r="B3" s="108"/>
      <c r="C3" s="108"/>
      <c r="D3" s="108"/>
      <c r="E3" s="108"/>
    </row>
    <row r="4" spans="1:5" ht="13.8">
      <c r="A4" s="44"/>
      <c r="B4" s="44"/>
      <c r="C4" s="44"/>
      <c r="D4" s="44"/>
      <c r="E4" s="44"/>
    </row>
    <row r="5" spans="1:5" ht="14.4" thickBot="1">
      <c r="A5" s="45"/>
      <c r="B5" s="46" t="s">
        <v>127</v>
      </c>
      <c r="C5" s="46" t="s">
        <v>128</v>
      </c>
      <c r="D5" s="46" t="s">
        <v>71</v>
      </c>
      <c r="E5" s="46" t="s">
        <v>65</v>
      </c>
    </row>
    <row r="6" spans="1:5" ht="15" customHeight="1">
      <c r="A6" s="47" t="s">
        <v>129</v>
      </c>
      <c r="B6" s="48"/>
      <c r="C6" s="48"/>
      <c r="D6" s="49">
        <v>-390</v>
      </c>
      <c r="E6" s="48"/>
    </row>
    <row r="7" spans="1:5" ht="15" customHeight="1">
      <c r="A7" s="47" t="s">
        <v>130</v>
      </c>
      <c r="B7" s="48"/>
      <c r="C7" s="48"/>
      <c r="D7" s="49">
        <v>-831</v>
      </c>
      <c r="E7" s="48"/>
    </row>
    <row r="8" spans="1:5" ht="15" customHeight="1">
      <c r="A8" s="47" t="s">
        <v>131</v>
      </c>
      <c r="B8" s="49"/>
      <c r="C8" s="50"/>
      <c r="D8" s="49">
        <v>-1600</v>
      </c>
      <c r="E8" s="48"/>
    </row>
    <row r="9" spans="1:5" ht="15" customHeight="1">
      <c r="A9" s="47" t="s">
        <v>132</v>
      </c>
      <c r="B9" s="49"/>
      <c r="C9" s="50"/>
      <c r="D9" s="49">
        <v>-420</v>
      </c>
      <c r="E9" s="48"/>
    </row>
    <row r="10" spans="1:5" ht="15" customHeight="1">
      <c r="A10" s="47" t="s">
        <v>133</v>
      </c>
      <c r="B10" s="48"/>
      <c r="C10" s="48"/>
      <c r="D10" s="49"/>
      <c r="E10" s="48"/>
    </row>
    <row r="11" spans="1:5" ht="13.8">
      <c r="A11" s="51"/>
      <c r="B11" s="48"/>
      <c r="C11" s="48"/>
      <c r="D11" s="48"/>
      <c r="E11" s="48"/>
    </row>
    <row r="12" spans="1:5" ht="15" customHeight="1">
      <c r="A12" s="41" t="s">
        <v>107</v>
      </c>
      <c r="B12" s="42"/>
      <c r="C12" s="42"/>
      <c r="D12" s="43">
        <f>SUM(D6:D10)</f>
        <v>-3241</v>
      </c>
      <c r="E12" s="48"/>
    </row>
    <row r="13" spans="1:5" ht="13.8"/>
    <row r="14" spans="1:5" ht="15" customHeight="1">
      <c r="A14" s="109" t="s">
        <v>143</v>
      </c>
      <c r="B14" s="109"/>
      <c r="C14" s="109"/>
      <c r="D14" s="109"/>
      <c r="E14" s="109"/>
    </row>
    <row r="15" spans="1:5" ht="15" customHeight="1">
      <c r="A15" s="52"/>
      <c r="B15" s="52"/>
      <c r="C15" s="52"/>
      <c r="D15" s="52"/>
      <c r="E15" s="52"/>
    </row>
    <row r="16" spans="1:5" ht="15" customHeight="1" thickBot="1">
      <c r="A16" s="53"/>
      <c r="B16" s="54" t="s">
        <v>127</v>
      </c>
      <c r="C16" s="54" t="s">
        <v>128</v>
      </c>
      <c r="D16" s="54" t="s">
        <v>71</v>
      </c>
      <c r="E16" s="54" t="s">
        <v>65</v>
      </c>
    </row>
    <row r="17" spans="1:5" ht="15" customHeight="1">
      <c r="A17" s="55" t="s">
        <v>129</v>
      </c>
      <c r="B17" s="56"/>
      <c r="C17" s="58"/>
      <c r="D17" s="57"/>
      <c r="E17" s="56"/>
    </row>
    <row r="18" spans="1:5" ht="15" customHeight="1">
      <c r="A18" s="55" t="s">
        <v>130</v>
      </c>
      <c r="B18" s="56"/>
      <c r="C18" s="58"/>
      <c r="D18" s="57"/>
      <c r="E18" s="56"/>
    </row>
    <row r="19" spans="1:5" ht="15" customHeight="1">
      <c r="A19" s="55" t="s">
        <v>131</v>
      </c>
      <c r="B19" s="57"/>
      <c r="C19" s="58"/>
      <c r="D19" s="57"/>
      <c r="E19" s="56"/>
    </row>
    <row r="20" spans="1:5" ht="15" customHeight="1">
      <c r="A20" s="55" t="s">
        <v>132</v>
      </c>
      <c r="B20" s="57"/>
      <c r="C20" s="58"/>
      <c r="D20" s="57"/>
      <c r="E20" s="56"/>
    </row>
    <row r="21" spans="1:5" ht="15" customHeight="1">
      <c r="A21" s="55" t="s">
        <v>133</v>
      </c>
      <c r="B21" s="56"/>
      <c r="C21" s="58"/>
      <c r="D21" s="57"/>
      <c r="E21" s="56"/>
    </row>
    <row r="22" spans="1:5" ht="15" customHeight="1">
      <c r="A22" s="59"/>
      <c r="B22" s="56"/>
      <c r="C22" s="56"/>
      <c r="D22" s="56"/>
      <c r="E22" s="56"/>
    </row>
    <row r="23" spans="1:5" ht="15" customHeight="1">
      <c r="A23" s="41" t="s">
        <v>107</v>
      </c>
      <c r="B23" s="42"/>
      <c r="C23" s="42"/>
      <c r="D23" s="43">
        <f>SUM(D17:D21)</f>
        <v>0</v>
      </c>
      <c r="E23" s="56"/>
    </row>
    <row r="24" spans="1:5" ht="13.8"/>
    <row r="25" spans="1:5" ht="15" customHeight="1">
      <c r="A25" s="110" t="s">
        <v>140</v>
      </c>
      <c r="B25" s="110"/>
      <c r="C25" s="110"/>
      <c r="D25" s="110"/>
      <c r="E25" s="110"/>
    </row>
    <row r="26" spans="1:5" ht="15" customHeight="1">
      <c r="A26" s="60"/>
      <c r="B26" s="60"/>
      <c r="C26" s="60"/>
      <c r="D26" s="60"/>
      <c r="E26" s="60"/>
    </row>
    <row r="27" spans="1:5" ht="15" customHeight="1" thickBot="1">
      <c r="A27" s="61"/>
      <c r="B27" s="62" t="s">
        <v>127</v>
      </c>
      <c r="C27" s="62" t="s">
        <v>128</v>
      </c>
      <c r="D27" s="62" t="s">
        <v>71</v>
      </c>
      <c r="E27" s="62" t="s">
        <v>65</v>
      </c>
    </row>
    <row r="28" spans="1:5" ht="15" customHeight="1">
      <c r="A28" s="63" t="s">
        <v>129</v>
      </c>
      <c r="B28" s="64"/>
      <c r="C28" s="66">
        <v>3</v>
      </c>
      <c r="D28" s="65" t="s">
        <v>141</v>
      </c>
      <c r="E28" s="64"/>
    </row>
    <row r="29" spans="1:5" ht="15" customHeight="1">
      <c r="A29" s="63" t="s">
        <v>130</v>
      </c>
      <c r="B29" s="64"/>
      <c r="C29" s="66">
        <v>3</v>
      </c>
      <c r="D29" s="65">
        <v>550</v>
      </c>
      <c r="E29" s="64"/>
    </row>
    <row r="30" spans="1:5" ht="15" customHeight="1">
      <c r="A30" s="63" t="s">
        <v>131</v>
      </c>
      <c r="B30" s="65"/>
      <c r="C30" s="66">
        <v>3</v>
      </c>
      <c r="D30" s="65">
        <v>300</v>
      </c>
      <c r="E30" s="64"/>
    </row>
    <row r="31" spans="1:5" ht="15" customHeight="1">
      <c r="A31" s="63" t="s">
        <v>132</v>
      </c>
      <c r="B31" s="65"/>
      <c r="C31" s="66">
        <v>3</v>
      </c>
      <c r="D31" s="65">
        <v>210</v>
      </c>
      <c r="E31" s="64"/>
    </row>
    <row r="32" spans="1:5" ht="15" customHeight="1">
      <c r="A32" s="63" t="s">
        <v>133</v>
      </c>
      <c r="B32" s="64"/>
      <c r="C32" s="66">
        <v>3</v>
      </c>
      <c r="D32" s="65">
        <v>150</v>
      </c>
      <c r="E32" s="64"/>
    </row>
    <row r="33" spans="1:5" ht="15" customHeight="1">
      <c r="A33" s="67"/>
      <c r="B33" s="64"/>
      <c r="C33" s="64"/>
      <c r="D33" s="64"/>
      <c r="E33" s="64"/>
    </row>
    <row r="34" spans="1:5" ht="15" customHeight="1">
      <c r="A34" s="41" t="s">
        <v>107</v>
      </c>
      <c r="B34" s="42"/>
      <c r="C34" s="42"/>
      <c r="D34" s="43">
        <f>SUM(D28:D32)</f>
        <v>1210</v>
      </c>
      <c r="E34" s="64"/>
    </row>
  </sheetData>
  <mergeCells count="3">
    <mergeCell ref="A3:E3"/>
    <mergeCell ref="A14:E14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Overview</vt:lpstr>
      <vt:lpstr>FY 2014 Operating Budget</vt:lpstr>
      <vt:lpstr>Annual Meeting</vt:lpstr>
      <vt:lpstr>Planned Travel</vt:lpstr>
    </vt:vector>
  </TitlesOfParts>
  <Company>Oregon Dept of Fish &amp; Wildlife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Gauvin</dc:creator>
  <cp:lastModifiedBy>Michael Gauvin</cp:lastModifiedBy>
  <dcterms:created xsi:type="dcterms:W3CDTF">2014-04-25T17:23:22Z</dcterms:created>
  <dcterms:modified xsi:type="dcterms:W3CDTF">2014-09-11T16:53:25Z</dcterms:modified>
</cp:coreProperties>
</file>